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27795" windowHeight="14895"/>
  </bookViews>
  <sheets>
    <sheet name="O.OB01 D.CAT01" sheetId="1" r:id="rId1"/>
    <sheet name="O.OB01 D.CAT02" sheetId="3" r:id="rId2"/>
    <sheet name="O.OB01 D.CAT02_" sheetId="4" r:id="rId3"/>
    <sheet name=" D.CAT02_" sheetId="26" r:id="rId4"/>
    <sheet name="O.OB01 D.CAT03" sheetId="5" r:id="rId5"/>
    <sheet name="O.OB01 D.CAT03_" sheetId="6" r:id="rId6"/>
    <sheet name=" D.CAT03_" sheetId="27" r:id="rId7"/>
    <sheet name="O.OB01 D.CAT04" sheetId="7" r:id="rId8"/>
    <sheet name="O.OB01 D.CAT04_" sheetId="8" r:id="rId9"/>
    <sheet name=" D.CAT04_" sheetId="28" r:id="rId10"/>
    <sheet name="O.OB01 D.CAT05" sheetId="9" r:id="rId11"/>
    <sheet name="O.OB01 D.CAT05_" sheetId="10" r:id="rId12"/>
    <sheet name=" D.CAT05_" sheetId="29" r:id="rId13"/>
    <sheet name="O.OB01 D.CAT06" sheetId="11" r:id="rId14"/>
    <sheet name="O.OB01 D.CAT06_" sheetId="12" r:id="rId15"/>
    <sheet name=" D.CAT06_" sheetId="30" r:id="rId16"/>
    <sheet name="O.OB01 D.CAT07" sheetId="13" r:id="rId17"/>
    <sheet name="O.OB01 D.CAT08" sheetId="14" r:id="rId18"/>
    <sheet name="O.OB01 D.CAT08_" sheetId="15" r:id="rId19"/>
    <sheet name=" D.CAT08_" sheetId="31" r:id="rId20"/>
    <sheet name="O.OB01 D.CAT09" sheetId="16" r:id="rId21"/>
    <sheet name="O.OB01 D.CAT10" sheetId="17" r:id="rId22"/>
    <sheet name="O.OB01 D.CAT10_" sheetId="18" r:id="rId23"/>
    <sheet name=" D.CAT10_" sheetId="32" r:id="rId24"/>
    <sheet name="O.OB01 D.CAT11" sheetId="19" r:id="rId25"/>
    <sheet name="O.OB01 D.CAT12" sheetId="20" r:id="rId26"/>
    <sheet name="O.OB01 D.CAT13" sheetId="21" r:id="rId27"/>
    <sheet name="O.OB01 D.CAT13_" sheetId="22" r:id="rId28"/>
    <sheet name=" D.CAT13_" sheetId="33" r:id="rId29"/>
    <sheet name=" D.CAT14_" sheetId="34" r:id="rId30"/>
    <sheet name=" D.CAT15_" sheetId="35" r:id="rId31"/>
    <sheet name="O.OB01 D.CAT16_" sheetId="25" r:id="rId32"/>
    <sheet name=" D.CAT16_" sheetId="36" r:id="rId33"/>
  </sheets>
  <definedNames>
    <definedName name="_xlnm.Print_Titles" localSheetId="3">' D.CAT02_'!$7:$9</definedName>
    <definedName name="_xlnm.Print_Titles" localSheetId="6">' D.CAT03_'!$7:$9</definedName>
    <definedName name="_xlnm.Print_Titles" localSheetId="9">' D.CAT04_'!$7:$9</definedName>
    <definedName name="_xlnm.Print_Titles" localSheetId="12">' D.CAT05_'!$7:$9</definedName>
    <definedName name="_xlnm.Print_Titles" localSheetId="15">' D.CAT06_'!$7:$9</definedName>
    <definedName name="_xlnm.Print_Titles" localSheetId="19">' D.CAT08_'!$7:$9</definedName>
    <definedName name="_xlnm.Print_Titles" localSheetId="23">' D.CAT10_'!$7:$9</definedName>
    <definedName name="_xlnm.Print_Titles" localSheetId="28">' D.CAT13_'!$7:$9</definedName>
    <definedName name="_xlnm.Print_Titles" localSheetId="29">' D.CAT14_'!$7:$9</definedName>
    <definedName name="_xlnm.Print_Titles" localSheetId="30">' D.CAT15_'!$7:$9</definedName>
    <definedName name="_xlnm.Print_Titles" localSheetId="32">' D.CAT16_'!$7:$9</definedName>
    <definedName name="_xlnm.Print_Titles" localSheetId="0">'O.OB01 D.CAT01'!$7:$12</definedName>
    <definedName name="_xlnm.Print_Titles" localSheetId="1">'O.OB01 D.CAT02'!$7:$12</definedName>
    <definedName name="_xlnm.Print_Titles" localSheetId="2">'O.OB01 D.CAT02_'!$7:$12</definedName>
    <definedName name="_xlnm.Print_Titles" localSheetId="4">'O.OB01 D.CAT03'!$7:$12</definedName>
    <definedName name="_xlnm.Print_Titles" localSheetId="5">'O.OB01 D.CAT03_'!$7:$12</definedName>
    <definedName name="_xlnm.Print_Titles" localSheetId="7">'O.OB01 D.CAT04'!$7:$12</definedName>
    <definedName name="_xlnm.Print_Titles" localSheetId="8">'O.OB01 D.CAT04_'!$7:$12</definedName>
    <definedName name="_xlnm.Print_Titles" localSheetId="10">'O.OB01 D.CAT05'!$7:$12</definedName>
    <definedName name="_xlnm.Print_Titles" localSheetId="11">'O.OB01 D.CAT05_'!$7:$12</definedName>
    <definedName name="_xlnm.Print_Titles" localSheetId="13">'O.OB01 D.CAT06'!$7:$12</definedName>
    <definedName name="_xlnm.Print_Titles" localSheetId="14">'O.OB01 D.CAT06_'!$7:$12</definedName>
    <definedName name="_xlnm.Print_Titles" localSheetId="16">'O.OB01 D.CAT07'!$7:$12</definedName>
    <definedName name="_xlnm.Print_Titles" localSheetId="17">'O.OB01 D.CAT08'!$7:$12</definedName>
    <definedName name="_xlnm.Print_Titles" localSheetId="18">'O.OB01 D.CAT08_'!$7:$12</definedName>
    <definedName name="_xlnm.Print_Titles" localSheetId="20">'O.OB01 D.CAT09'!$7:$12</definedName>
    <definedName name="_xlnm.Print_Titles" localSheetId="21">'O.OB01 D.CAT10'!$7:$12</definedName>
    <definedName name="_xlnm.Print_Titles" localSheetId="22">'O.OB01 D.CAT10_'!$7:$12</definedName>
    <definedName name="_xlnm.Print_Titles" localSheetId="24">'O.OB01 D.CAT11'!$7:$12</definedName>
    <definedName name="_xlnm.Print_Titles" localSheetId="25">'O.OB01 D.CAT12'!$7:$12</definedName>
    <definedName name="_xlnm.Print_Titles" localSheetId="26">'O.OB01 D.CAT13'!$7:$12</definedName>
    <definedName name="_xlnm.Print_Titles" localSheetId="27">'O.OB01 D.CAT13_'!$7:$12</definedName>
    <definedName name="_xlnm.Print_Titles" localSheetId="31">'O.OB01 D.CAT16_'!$7:$12</definedName>
  </definedNames>
  <calcPr calcId="145621"/>
</workbook>
</file>

<file path=xl/calcChain.xml><?xml version="1.0" encoding="utf-8"?>
<calcChain xmlns="http://schemas.openxmlformats.org/spreadsheetml/2006/main">
  <c r="I60" i="25" l="1"/>
  <c r="E60" i="25"/>
  <c r="D60" i="25"/>
  <c r="I59" i="25"/>
  <c r="E59" i="25"/>
  <c r="D59" i="25"/>
  <c r="D58" i="25"/>
  <c r="D57" i="25"/>
  <c r="H56" i="25"/>
  <c r="G56" i="25"/>
  <c r="D55" i="25"/>
  <c r="B55" i="25"/>
  <c r="F54" i="25"/>
  <c r="I54" i="25" s="1"/>
  <c r="D54" i="25"/>
  <c r="B54" i="25"/>
  <c r="D53" i="25"/>
  <c r="B53" i="25"/>
  <c r="F52" i="25"/>
  <c r="I52" i="25" s="1"/>
  <c r="D52" i="25"/>
  <c r="B52" i="25"/>
  <c r="D51" i="25"/>
  <c r="B51" i="25"/>
  <c r="F50" i="25"/>
  <c r="I50" i="25" s="1"/>
  <c r="D50" i="25"/>
  <c r="B50" i="25"/>
  <c r="D49" i="25"/>
  <c r="B49" i="25"/>
  <c r="F48" i="25"/>
  <c r="I48" i="25" s="1"/>
  <c r="D48" i="25"/>
  <c r="B48" i="25"/>
  <c r="F47" i="25"/>
  <c r="I47" i="25" s="1"/>
  <c r="D47" i="25"/>
  <c r="B47" i="25"/>
  <c r="H45" i="25"/>
  <c r="G45" i="25"/>
  <c r="F45" i="25"/>
  <c r="E45" i="25"/>
  <c r="I44" i="25"/>
  <c r="E44" i="25"/>
  <c r="D44" i="25"/>
  <c r="I43" i="25"/>
  <c r="E55" i="25" s="1"/>
  <c r="E43" i="25"/>
  <c r="G42" i="25"/>
  <c r="G41" i="25"/>
  <c r="G40" i="25"/>
  <c r="P38" i="25"/>
  <c r="O38" i="25"/>
  <c r="N38" i="25"/>
  <c r="S38" i="25"/>
  <c r="R38" i="25"/>
  <c r="Q38" i="25"/>
  <c r="M38" i="25"/>
  <c r="L38" i="25"/>
  <c r="K38" i="25"/>
  <c r="I38" i="25"/>
  <c r="H38" i="25"/>
  <c r="G38" i="25"/>
  <c r="F38" i="25"/>
  <c r="E38" i="25"/>
  <c r="G34" i="25"/>
  <c r="F34" i="25"/>
  <c r="D34" i="25"/>
  <c r="G29" i="25"/>
  <c r="F29" i="25"/>
  <c r="D29" i="25"/>
  <c r="G24" i="25"/>
  <c r="F24" i="25"/>
  <c r="D24" i="25"/>
  <c r="G19" i="25"/>
  <c r="F19" i="25"/>
  <c r="D19" i="25"/>
  <c r="G14" i="25"/>
  <c r="F14" i="25"/>
  <c r="D14" i="25"/>
  <c r="I75" i="22"/>
  <c r="E75" i="22"/>
  <c r="D75" i="22"/>
  <c r="I74" i="22"/>
  <c r="E74" i="22"/>
  <c r="D74" i="22"/>
  <c r="D73" i="22"/>
  <c r="D72" i="22"/>
  <c r="H71" i="22"/>
  <c r="G71" i="22"/>
  <c r="D70" i="22"/>
  <c r="B70" i="22"/>
  <c r="D69" i="22"/>
  <c r="B69" i="22"/>
  <c r="D68" i="22"/>
  <c r="B68" i="22"/>
  <c r="I67" i="22"/>
  <c r="F67" i="22"/>
  <c r="D67" i="22"/>
  <c r="B67" i="22"/>
  <c r="D66" i="22"/>
  <c r="B66" i="22"/>
  <c r="I65" i="22"/>
  <c r="F65" i="22"/>
  <c r="D65" i="22"/>
  <c r="B65" i="22"/>
  <c r="D64" i="22"/>
  <c r="B64" i="22"/>
  <c r="F63" i="22"/>
  <c r="I63" i="22" s="1"/>
  <c r="D63" i="22"/>
  <c r="B63" i="22"/>
  <c r="F62" i="22"/>
  <c r="I62" i="22" s="1"/>
  <c r="D62" i="22"/>
  <c r="B62" i="22"/>
  <c r="H60" i="22"/>
  <c r="G60" i="22"/>
  <c r="F60" i="22"/>
  <c r="E60" i="22"/>
  <c r="I59" i="22"/>
  <c r="E59" i="22"/>
  <c r="D59" i="22"/>
  <c r="I58" i="22"/>
  <c r="E58" i="22"/>
  <c r="G57" i="22"/>
  <c r="G56" i="22"/>
  <c r="G55" i="22"/>
  <c r="P53" i="22"/>
  <c r="O53" i="22"/>
  <c r="N53" i="22"/>
  <c r="S53" i="22"/>
  <c r="R53" i="22"/>
  <c r="Q53" i="22"/>
  <c r="M53" i="22"/>
  <c r="L53" i="22"/>
  <c r="K53" i="22"/>
  <c r="I53" i="22"/>
  <c r="H53" i="22"/>
  <c r="G53" i="22"/>
  <c r="F53" i="22"/>
  <c r="E53" i="22"/>
  <c r="G49" i="22"/>
  <c r="F49" i="22"/>
  <c r="D49" i="22"/>
  <c r="G44" i="22"/>
  <c r="F44" i="22"/>
  <c r="D44" i="22"/>
  <c r="G39" i="22"/>
  <c r="F39" i="22"/>
  <c r="D39" i="22"/>
  <c r="G34" i="22"/>
  <c r="F34" i="22"/>
  <c r="D34" i="22"/>
  <c r="G29" i="22"/>
  <c r="F29" i="22"/>
  <c r="D29" i="22"/>
  <c r="G24" i="22"/>
  <c r="F24" i="22"/>
  <c r="D24" i="22"/>
  <c r="G19" i="22"/>
  <c r="F19" i="22"/>
  <c r="D19" i="22"/>
  <c r="G14" i="22"/>
  <c r="F14" i="22"/>
  <c r="D14" i="22"/>
  <c r="I376" i="21"/>
  <c r="E376" i="21"/>
  <c r="D376" i="21"/>
  <c r="I375" i="21"/>
  <c r="E375" i="21"/>
  <c r="D375" i="21"/>
  <c r="D374" i="21"/>
  <c r="D373" i="21"/>
  <c r="H372" i="21"/>
  <c r="G372" i="21"/>
  <c r="D371" i="21"/>
  <c r="B371" i="21"/>
  <c r="F370" i="21"/>
  <c r="I370" i="21" s="1"/>
  <c r="D370" i="21"/>
  <c r="B370" i="21"/>
  <c r="D369" i="21"/>
  <c r="B369" i="21"/>
  <c r="F368" i="21"/>
  <c r="I368" i="21" s="1"/>
  <c r="D368" i="21"/>
  <c r="B368" i="21"/>
  <c r="D367" i="21"/>
  <c r="B367" i="21"/>
  <c r="F366" i="21"/>
  <c r="I366" i="21" s="1"/>
  <c r="D366" i="21"/>
  <c r="B366" i="21"/>
  <c r="D365" i="21"/>
  <c r="B365" i="21"/>
  <c r="F364" i="21"/>
  <c r="I364" i="21" s="1"/>
  <c r="D364" i="21"/>
  <c r="B364" i="21"/>
  <c r="I363" i="21"/>
  <c r="F363" i="21"/>
  <c r="D363" i="21"/>
  <c r="B363" i="21"/>
  <c r="H361" i="21"/>
  <c r="G361" i="21"/>
  <c r="F361" i="21"/>
  <c r="E361" i="21"/>
  <c r="I360" i="21"/>
  <c r="E360" i="21"/>
  <c r="D360" i="21"/>
  <c r="I359" i="21"/>
  <c r="E359" i="21"/>
  <c r="G358" i="21"/>
  <c r="G357" i="21"/>
  <c r="G356" i="21"/>
  <c r="P354" i="21"/>
  <c r="O354" i="21"/>
  <c r="N354" i="21"/>
  <c r="S354" i="21"/>
  <c r="R354" i="21"/>
  <c r="Q354" i="21"/>
  <c r="M354" i="21"/>
  <c r="L354" i="21"/>
  <c r="K354" i="21"/>
  <c r="I354" i="21"/>
  <c r="H354" i="21"/>
  <c r="G354" i="21"/>
  <c r="F354" i="21"/>
  <c r="E354" i="21"/>
  <c r="G350" i="21"/>
  <c r="F350" i="21"/>
  <c r="D350" i="21"/>
  <c r="G345" i="21"/>
  <c r="F345" i="21"/>
  <c r="D345" i="21"/>
  <c r="G340" i="21"/>
  <c r="F340" i="21"/>
  <c r="D340" i="21"/>
  <c r="G335" i="21"/>
  <c r="F335" i="21"/>
  <c r="D335" i="21"/>
  <c r="G330" i="21"/>
  <c r="F330" i="21"/>
  <c r="D330" i="21"/>
  <c r="G325" i="21"/>
  <c r="F325" i="21"/>
  <c r="D325" i="21"/>
  <c r="G320" i="21"/>
  <c r="F320" i="21"/>
  <c r="D320" i="21"/>
  <c r="G315" i="21"/>
  <c r="F315" i="21"/>
  <c r="D315" i="21"/>
  <c r="G310" i="21"/>
  <c r="F310" i="21"/>
  <c r="D310" i="21"/>
  <c r="G305" i="21"/>
  <c r="F305" i="21"/>
  <c r="D305" i="21"/>
  <c r="G300" i="21"/>
  <c r="F300" i="21"/>
  <c r="D300" i="21"/>
  <c r="G295" i="21"/>
  <c r="F295" i="21"/>
  <c r="D295" i="21"/>
  <c r="G290" i="21"/>
  <c r="F290" i="21"/>
  <c r="D290" i="21"/>
  <c r="G285" i="21"/>
  <c r="F285" i="21"/>
  <c r="D285" i="21"/>
  <c r="G280" i="21"/>
  <c r="F280" i="21"/>
  <c r="D280" i="21"/>
  <c r="G275" i="21"/>
  <c r="F275" i="21"/>
  <c r="D275" i="21"/>
  <c r="G270" i="21"/>
  <c r="F270" i="21"/>
  <c r="D270" i="21"/>
  <c r="G265" i="21"/>
  <c r="F265" i="21"/>
  <c r="D265" i="21"/>
  <c r="G260" i="21"/>
  <c r="F260" i="21"/>
  <c r="D260" i="21"/>
  <c r="G254" i="21"/>
  <c r="F254" i="21"/>
  <c r="D254" i="21"/>
  <c r="G249" i="21"/>
  <c r="F249" i="21"/>
  <c r="D249" i="21"/>
  <c r="G244" i="21"/>
  <c r="F244" i="21"/>
  <c r="D244" i="21"/>
  <c r="G239" i="21"/>
  <c r="F239" i="21"/>
  <c r="D239" i="21"/>
  <c r="G234" i="21"/>
  <c r="F234" i="21"/>
  <c r="D234" i="21"/>
  <c r="G229" i="21"/>
  <c r="F229" i="21"/>
  <c r="D229" i="21"/>
  <c r="G224" i="21"/>
  <c r="F224" i="21"/>
  <c r="D224" i="21"/>
  <c r="G219" i="21"/>
  <c r="F219" i="21"/>
  <c r="D219" i="21"/>
  <c r="G214" i="21"/>
  <c r="F214" i="21"/>
  <c r="D214" i="21"/>
  <c r="G209" i="21"/>
  <c r="F209" i="21"/>
  <c r="D209" i="21"/>
  <c r="G204" i="21"/>
  <c r="F204" i="21"/>
  <c r="D204" i="21"/>
  <c r="G199" i="21"/>
  <c r="F199" i="21"/>
  <c r="D199" i="21"/>
  <c r="G193" i="21"/>
  <c r="F193" i="21"/>
  <c r="D193" i="21"/>
  <c r="G188" i="21"/>
  <c r="F188" i="21"/>
  <c r="D188" i="21"/>
  <c r="G183" i="21"/>
  <c r="F183" i="21"/>
  <c r="D183" i="21"/>
  <c r="G178" i="21"/>
  <c r="F178" i="21"/>
  <c r="D178" i="21"/>
  <c r="G173" i="21"/>
  <c r="F173" i="21"/>
  <c r="D173" i="21"/>
  <c r="G168" i="21"/>
  <c r="F168" i="21"/>
  <c r="D168" i="21"/>
  <c r="G163" i="21"/>
  <c r="F163" i="21"/>
  <c r="D163" i="21"/>
  <c r="G158" i="21"/>
  <c r="F158" i="21"/>
  <c r="D158" i="21"/>
  <c r="G153" i="21"/>
  <c r="F153" i="21"/>
  <c r="D153" i="21"/>
  <c r="G147" i="21"/>
  <c r="F147" i="21"/>
  <c r="D147" i="21"/>
  <c r="G142" i="21"/>
  <c r="F142" i="21"/>
  <c r="D142" i="21"/>
  <c r="G136" i="21"/>
  <c r="F136" i="21"/>
  <c r="D136" i="21"/>
  <c r="G130" i="21"/>
  <c r="F130" i="21"/>
  <c r="D130" i="21"/>
  <c r="G124" i="21"/>
  <c r="F124" i="21"/>
  <c r="D124" i="21"/>
  <c r="G119" i="21"/>
  <c r="F119" i="21"/>
  <c r="D119" i="21"/>
  <c r="G114" i="21"/>
  <c r="F114" i="21"/>
  <c r="D114" i="21"/>
  <c r="G109" i="21"/>
  <c r="F109" i="21"/>
  <c r="D109" i="21"/>
  <c r="G104" i="21"/>
  <c r="F104" i="21"/>
  <c r="D104" i="21"/>
  <c r="G99" i="21"/>
  <c r="F99" i="21"/>
  <c r="D99" i="21"/>
  <c r="G94" i="21"/>
  <c r="F94" i="21"/>
  <c r="D94" i="21"/>
  <c r="G89" i="21"/>
  <c r="F89" i="21"/>
  <c r="D89" i="21"/>
  <c r="G84" i="21"/>
  <c r="F84" i="21"/>
  <c r="D84" i="21"/>
  <c r="G79" i="21"/>
  <c r="F79" i="21"/>
  <c r="D79" i="21"/>
  <c r="G74" i="21"/>
  <c r="F74" i="21"/>
  <c r="D74" i="21"/>
  <c r="G69" i="21"/>
  <c r="F69" i="21"/>
  <c r="D69" i="21"/>
  <c r="G64" i="21"/>
  <c r="F64" i="21"/>
  <c r="D64" i="21"/>
  <c r="G59" i="21"/>
  <c r="F59" i="21"/>
  <c r="D59" i="21"/>
  <c r="G54" i="21"/>
  <c r="F54" i="21"/>
  <c r="D54" i="21"/>
  <c r="G49" i="21"/>
  <c r="F49" i="21"/>
  <c r="D49" i="21"/>
  <c r="G44" i="21"/>
  <c r="F44" i="21"/>
  <c r="D44" i="21"/>
  <c r="G39" i="21"/>
  <c r="F39" i="21"/>
  <c r="D39" i="21"/>
  <c r="G34" i="21"/>
  <c r="F34" i="21"/>
  <c r="D34" i="21"/>
  <c r="G29" i="21"/>
  <c r="F29" i="21"/>
  <c r="D29" i="21"/>
  <c r="G24" i="21"/>
  <c r="F24" i="21"/>
  <c r="D24" i="21"/>
  <c r="G19" i="21"/>
  <c r="F19" i="21"/>
  <c r="D19" i="21"/>
  <c r="G14" i="21"/>
  <c r="F14" i="21"/>
  <c r="D14" i="21"/>
  <c r="I361" i="20"/>
  <c r="E361" i="20"/>
  <c r="D361" i="20"/>
  <c r="I360" i="20"/>
  <c r="E360" i="20"/>
  <c r="D360" i="20"/>
  <c r="D359" i="20"/>
  <c r="D358" i="20"/>
  <c r="H357" i="20"/>
  <c r="G357" i="20"/>
  <c r="D356" i="20"/>
  <c r="B356" i="20"/>
  <c r="F355" i="20"/>
  <c r="I355" i="20" s="1"/>
  <c r="D355" i="20"/>
  <c r="B355" i="20"/>
  <c r="D354" i="20"/>
  <c r="B354" i="20"/>
  <c r="F353" i="20"/>
  <c r="I353" i="20" s="1"/>
  <c r="D353" i="20"/>
  <c r="B353" i="20"/>
  <c r="D352" i="20"/>
  <c r="B352" i="20"/>
  <c r="F351" i="20"/>
  <c r="I351" i="20" s="1"/>
  <c r="D351" i="20"/>
  <c r="B351" i="20"/>
  <c r="D350" i="20"/>
  <c r="B350" i="20"/>
  <c r="F349" i="20"/>
  <c r="I349" i="20" s="1"/>
  <c r="D349" i="20"/>
  <c r="B349" i="20"/>
  <c r="F348" i="20"/>
  <c r="I348" i="20" s="1"/>
  <c r="D348" i="20"/>
  <c r="B348" i="20"/>
  <c r="H346" i="20"/>
  <c r="G346" i="20"/>
  <c r="F346" i="20"/>
  <c r="E346" i="20"/>
  <c r="I345" i="20"/>
  <c r="E345" i="20"/>
  <c r="D345" i="20"/>
  <c r="I344" i="20"/>
  <c r="E344" i="20"/>
  <c r="G343" i="20"/>
  <c r="G342" i="20"/>
  <c r="G341" i="20"/>
  <c r="P339" i="20"/>
  <c r="O339" i="20"/>
  <c r="N339" i="20"/>
  <c r="S339" i="20"/>
  <c r="R339" i="20"/>
  <c r="Q339" i="20"/>
  <c r="M339" i="20"/>
  <c r="L339" i="20"/>
  <c r="K339" i="20"/>
  <c r="I339" i="20"/>
  <c r="H339" i="20"/>
  <c r="G339" i="20"/>
  <c r="F339" i="20"/>
  <c r="E339" i="20"/>
  <c r="G335" i="20"/>
  <c r="F335" i="20"/>
  <c r="D335" i="20"/>
  <c r="G330" i="20"/>
  <c r="F330" i="20"/>
  <c r="D330" i="20"/>
  <c r="G325" i="20"/>
  <c r="F325" i="20"/>
  <c r="D325" i="20"/>
  <c r="G320" i="20"/>
  <c r="F320" i="20"/>
  <c r="D320" i="20"/>
  <c r="G315" i="20"/>
  <c r="F315" i="20"/>
  <c r="D315" i="20"/>
  <c r="G310" i="20"/>
  <c r="F310" i="20"/>
  <c r="D310" i="20"/>
  <c r="G305" i="20"/>
  <c r="F305" i="20"/>
  <c r="D305" i="20"/>
  <c r="G300" i="20"/>
  <c r="F300" i="20"/>
  <c r="D300" i="20"/>
  <c r="G295" i="20"/>
  <c r="F295" i="20"/>
  <c r="D295" i="20"/>
  <c r="G290" i="20"/>
  <c r="F290" i="20"/>
  <c r="D290" i="20"/>
  <c r="G285" i="20"/>
  <c r="F285" i="20"/>
  <c r="D285" i="20"/>
  <c r="G279" i="20"/>
  <c r="F279" i="20"/>
  <c r="D279" i="20"/>
  <c r="G273" i="20"/>
  <c r="F273" i="20"/>
  <c r="D273" i="20"/>
  <c r="G267" i="20"/>
  <c r="F267" i="20"/>
  <c r="D267" i="20"/>
  <c r="G261" i="20"/>
  <c r="F261" i="20"/>
  <c r="D261" i="20"/>
  <c r="G255" i="20"/>
  <c r="F255" i="20"/>
  <c r="D255" i="20"/>
  <c r="G249" i="20"/>
  <c r="F249" i="20"/>
  <c r="D249" i="20"/>
  <c r="G244" i="20"/>
  <c r="F244" i="20"/>
  <c r="D244" i="20"/>
  <c r="G239" i="20"/>
  <c r="F239" i="20"/>
  <c r="D239" i="20"/>
  <c r="G234" i="20"/>
  <c r="F234" i="20"/>
  <c r="D234" i="20"/>
  <c r="G229" i="20"/>
  <c r="F229" i="20"/>
  <c r="D229" i="20"/>
  <c r="G224" i="20"/>
  <c r="F224" i="20"/>
  <c r="D224" i="20"/>
  <c r="G218" i="20"/>
  <c r="F218" i="20"/>
  <c r="D218" i="20"/>
  <c r="G212" i="20"/>
  <c r="F212" i="20"/>
  <c r="D212" i="20"/>
  <c r="G207" i="20"/>
  <c r="F207" i="20"/>
  <c r="D207" i="20"/>
  <c r="G202" i="20"/>
  <c r="F202" i="20"/>
  <c r="D202" i="20"/>
  <c r="G197" i="20"/>
  <c r="F197" i="20"/>
  <c r="D197" i="20"/>
  <c r="G192" i="20"/>
  <c r="F192" i="20"/>
  <c r="D192" i="20"/>
  <c r="G187" i="20"/>
  <c r="F187" i="20"/>
  <c r="D187" i="20"/>
  <c r="G182" i="20"/>
  <c r="F182" i="20"/>
  <c r="D182" i="20"/>
  <c r="G177" i="20"/>
  <c r="F177" i="20"/>
  <c r="D177" i="20"/>
  <c r="G172" i="20"/>
  <c r="F172" i="20"/>
  <c r="D172" i="20"/>
  <c r="G166" i="20"/>
  <c r="F166" i="20"/>
  <c r="D166" i="20"/>
  <c r="G160" i="20"/>
  <c r="F160" i="20"/>
  <c r="D160" i="20"/>
  <c r="G155" i="20"/>
  <c r="F155" i="20"/>
  <c r="D155" i="20"/>
  <c r="G150" i="20"/>
  <c r="F150" i="20"/>
  <c r="D150" i="20"/>
  <c r="G145" i="20"/>
  <c r="F145" i="20"/>
  <c r="D145" i="20"/>
  <c r="G140" i="20"/>
  <c r="F140" i="20"/>
  <c r="D140" i="20"/>
  <c r="G135" i="20"/>
  <c r="F135" i="20"/>
  <c r="D135" i="20"/>
  <c r="G130" i="20"/>
  <c r="F130" i="20"/>
  <c r="D130" i="20"/>
  <c r="G125" i="20"/>
  <c r="F125" i="20"/>
  <c r="D125" i="20"/>
  <c r="G120" i="20"/>
  <c r="F120" i="20"/>
  <c r="D120" i="20"/>
  <c r="G115" i="20"/>
  <c r="F115" i="20"/>
  <c r="D115" i="20"/>
  <c r="G110" i="20"/>
  <c r="F110" i="20"/>
  <c r="D110" i="20"/>
  <c r="G104" i="20"/>
  <c r="F104" i="20"/>
  <c r="D104" i="20"/>
  <c r="G99" i="20"/>
  <c r="F99" i="20"/>
  <c r="D99" i="20"/>
  <c r="G93" i="20"/>
  <c r="F93" i="20"/>
  <c r="D93" i="20"/>
  <c r="G88" i="20"/>
  <c r="F88" i="20"/>
  <c r="D88" i="20"/>
  <c r="G82" i="20"/>
  <c r="F82" i="20"/>
  <c r="D82" i="20"/>
  <c r="G76" i="20"/>
  <c r="F76" i="20"/>
  <c r="D76" i="20"/>
  <c r="G70" i="20"/>
  <c r="F70" i="20"/>
  <c r="D70" i="20"/>
  <c r="G64" i="20"/>
  <c r="F64" i="20"/>
  <c r="D64" i="20"/>
  <c r="G59" i="20"/>
  <c r="F59" i="20"/>
  <c r="D59" i="20"/>
  <c r="G53" i="20"/>
  <c r="F53" i="20"/>
  <c r="D53" i="20"/>
  <c r="G48" i="20"/>
  <c r="F48" i="20"/>
  <c r="D48" i="20"/>
  <c r="G42" i="20"/>
  <c r="F42" i="20"/>
  <c r="D42" i="20"/>
  <c r="G36" i="20"/>
  <c r="F36" i="20"/>
  <c r="D36" i="20"/>
  <c r="G31" i="20"/>
  <c r="F31" i="20"/>
  <c r="D31" i="20"/>
  <c r="G25" i="20"/>
  <c r="F25" i="20"/>
  <c r="D25" i="20"/>
  <c r="G20" i="20"/>
  <c r="F20" i="20"/>
  <c r="D20" i="20"/>
  <c r="G14" i="20"/>
  <c r="F14" i="20"/>
  <c r="D14" i="20"/>
  <c r="I234" i="19"/>
  <c r="E234" i="19"/>
  <c r="D234" i="19"/>
  <c r="I233" i="19"/>
  <c r="E233" i="19"/>
  <c r="D233" i="19"/>
  <c r="D232" i="19"/>
  <c r="D231" i="19"/>
  <c r="H230" i="19"/>
  <c r="G230" i="19"/>
  <c r="D229" i="19"/>
  <c r="B229" i="19"/>
  <c r="F228" i="19"/>
  <c r="I228" i="19" s="1"/>
  <c r="D228" i="19"/>
  <c r="B228" i="19"/>
  <c r="D227" i="19"/>
  <c r="B227" i="19"/>
  <c r="F226" i="19"/>
  <c r="I226" i="19" s="1"/>
  <c r="D226" i="19"/>
  <c r="B226" i="19"/>
  <c r="D225" i="19"/>
  <c r="B225" i="19"/>
  <c r="F224" i="19"/>
  <c r="I224" i="19" s="1"/>
  <c r="D224" i="19"/>
  <c r="B224" i="19"/>
  <c r="D223" i="19"/>
  <c r="B223" i="19"/>
  <c r="F222" i="19"/>
  <c r="I222" i="19" s="1"/>
  <c r="D222" i="19"/>
  <c r="B222" i="19"/>
  <c r="F221" i="19"/>
  <c r="I221" i="19" s="1"/>
  <c r="D221" i="19"/>
  <c r="B221" i="19"/>
  <c r="H219" i="19"/>
  <c r="G219" i="19"/>
  <c r="F219" i="19"/>
  <c r="E219" i="19"/>
  <c r="I218" i="19"/>
  <c r="E218" i="19"/>
  <c r="D218" i="19"/>
  <c r="I217" i="19"/>
  <c r="E217" i="19"/>
  <c r="G216" i="19"/>
  <c r="G215" i="19"/>
  <c r="G214" i="19"/>
  <c r="P212" i="19"/>
  <c r="O212" i="19"/>
  <c r="N212" i="19"/>
  <c r="S212" i="19"/>
  <c r="R212" i="19"/>
  <c r="Q212" i="19"/>
  <c r="M212" i="19"/>
  <c r="L212" i="19"/>
  <c r="K212" i="19"/>
  <c r="I212" i="19"/>
  <c r="H212" i="19"/>
  <c r="G212" i="19"/>
  <c r="F212" i="19"/>
  <c r="E212" i="19"/>
  <c r="G208" i="19"/>
  <c r="F208" i="19"/>
  <c r="D208" i="19"/>
  <c r="G203" i="19"/>
  <c r="F203" i="19"/>
  <c r="D203" i="19"/>
  <c r="G198" i="19"/>
  <c r="F198" i="19"/>
  <c r="D198" i="19"/>
  <c r="G193" i="19"/>
  <c r="F193" i="19"/>
  <c r="D193" i="19"/>
  <c r="G188" i="19"/>
  <c r="F188" i="19"/>
  <c r="D188" i="19"/>
  <c r="G183" i="19"/>
  <c r="F183" i="19"/>
  <c r="D183" i="19"/>
  <c r="G178" i="19"/>
  <c r="F178" i="19"/>
  <c r="D178" i="19"/>
  <c r="G172" i="19"/>
  <c r="F172" i="19"/>
  <c r="D172" i="19"/>
  <c r="G167" i="19"/>
  <c r="F167" i="19"/>
  <c r="D167" i="19"/>
  <c r="G162" i="19"/>
  <c r="F162" i="19"/>
  <c r="D162" i="19"/>
  <c r="G157" i="19"/>
  <c r="F157" i="19"/>
  <c r="D157" i="19"/>
  <c r="G152" i="19"/>
  <c r="F152" i="19"/>
  <c r="D152" i="19"/>
  <c r="G147" i="19"/>
  <c r="F147" i="19"/>
  <c r="D147" i="19"/>
  <c r="G142" i="19"/>
  <c r="F142" i="19"/>
  <c r="D142" i="19"/>
  <c r="G136" i="19"/>
  <c r="F136" i="19"/>
  <c r="D136" i="19"/>
  <c r="G130" i="19"/>
  <c r="F130" i="19"/>
  <c r="D130" i="19"/>
  <c r="G124" i="19"/>
  <c r="F124" i="19"/>
  <c r="D124" i="19"/>
  <c r="G119" i="19"/>
  <c r="F119" i="19"/>
  <c r="D119" i="19"/>
  <c r="G113" i="19"/>
  <c r="F113" i="19"/>
  <c r="D113" i="19"/>
  <c r="G108" i="19"/>
  <c r="F108" i="19"/>
  <c r="D108" i="19"/>
  <c r="G101" i="19"/>
  <c r="F101" i="19"/>
  <c r="D101" i="19"/>
  <c r="G96" i="19"/>
  <c r="F96" i="19"/>
  <c r="D96" i="19"/>
  <c r="G89" i="19"/>
  <c r="F89" i="19"/>
  <c r="D89" i="19"/>
  <c r="G84" i="19"/>
  <c r="F84" i="19"/>
  <c r="D84" i="19"/>
  <c r="G78" i="19"/>
  <c r="F78" i="19"/>
  <c r="D78" i="19"/>
  <c r="G72" i="19"/>
  <c r="F72" i="19"/>
  <c r="D72" i="19"/>
  <c r="G66" i="19"/>
  <c r="F66" i="19"/>
  <c r="D66" i="19"/>
  <c r="G60" i="19"/>
  <c r="F60" i="19"/>
  <c r="D60" i="19"/>
  <c r="G54" i="19"/>
  <c r="F54" i="19"/>
  <c r="D54" i="19"/>
  <c r="G47" i="19"/>
  <c r="F47" i="19"/>
  <c r="D47" i="19"/>
  <c r="G42" i="19"/>
  <c r="F42" i="19"/>
  <c r="D42" i="19"/>
  <c r="G36" i="19"/>
  <c r="F36" i="19"/>
  <c r="D36" i="19"/>
  <c r="G31" i="19"/>
  <c r="F31" i="19"/>
  <c r="D31" i="19"/>
  <c r="G25" i="19"/>
  <c r="F25" i="19"/>
  <c r="D25" i="19"/>
  <c r="G20" i="19"/>
  <c r="F20" i="19"/>
  <c r="D20" i="19"/>
  <c r="G14" i="19"/>
  <c r="F14" i="19"/>
  <c r="D14" i="19"/>
  <c r="I167" i="18"/>
  <c r="E167" i="18"/>
  <c r="D167" i="18"/>
  <c r="I166" i="18"/>
  <c r="E166" i="18"/>
  <c r="D166" i="18"/>
  <c r="D165" i="18"/>
  <c r="D164" i="18"/>
  <c r="H163" i="18"/>
  <c r="G163" i="18"/>
  <c r="D162" i="18"/>
  <c r="B162" i="18"/>
  <c r="D161" i="18"/>
  <c r="B161" i="18"/>
  <c r="D160" i="18"/>
  <c r="B160" i="18"/>
  <c r="D159" i="18"/>
  <c r="B159" i="18"/>
  <c r="D158" i="18"/>
  <c r="B158" i="18"/>
  <c r="D157" i="18"/>
  <c r="B157" i="18"/>
  <c r="D156" i="18"/>
  <c r="B156" i="18"/>
  <c r="D155" i="18"/>
  <c r="B155" i="18"/>
  <c r="I154" i="18"/>
  <c r="F154" i="18"/>
  <c r="D154" i="18"/>
  <c r="B154" i="18"/>
  <c r="H152" i="18"/>
  <c r="G152" i="18"/>
  <c r="F152" i="18"/>
  <c r="E152" i="18"/>
  <c r="I151" i="18"/>
  <c r="E151" i="18"/>
  <c r="D151" i="18"/>
  <c r="I150" i="18"/>
  <c r="E150" i="18"/>
  <c r="G149" i="18"/>
  <c r="G148" i="18"/>
  <c r="G147" i="18"/>
  <c r="P145" i="18"/>
  <c r="O145" i="18"/>
  <c r="N145" i="18"/>
  <c r="S145" i="18"/>
  <c r="R145" i="18"/>
  <c r="Q145" i="18"/>
  <c r="M145" i="18"/>
  <c r="L145" i="18"/>
  <c r="K145" i="18"/>
  <c r="I145" i="18"/>
  <c r="H145" i="18"/>
  <c r="G145" i="18"/>
  <c r="F145" i="18"/>
  <c r="E145" i="18"/>
  <c r="G141" i="18"/>
  <c r="F141" i="18"/>
  <c r="D141" i="18"/>
  <c r="G136" i="18"/>
  <c r="F136" i="18"/>
  <c r="D136" i="18"/>
  <c r="G131" i="18"/>
  <c r="F131" i="18"/>
  <c r="D131" i="18"/>
  <c r="G126" i="18"/>
  <c r="F126" i="18"/>
  <c r="D126" i="18"/>
  <c r="G121" i="18"/>
  <c r="F121" i="18"/>
  <c r="D121" i="18"/>
  <c r="G116" i="18"/>
  <c r="F116" i="18"/>
  <c r="D116" i="18"/>
  <c r="G110" i="18"/>
  <c r="F110" i="18"/>
  <c r="D110" i="18"/>
  <c r="G104" i="18"/>
  <c r="F104" i="18"/>
  <c r="D104" i="18"/>
  <c r="G97" i="18"/>
  <c r="F97" i="18"/>
  <c r="D97" i="18"/>
  <c r="G91" i="18"/>
  <c r="F91" i="18"/>
  <c r="D91" i="18"/>
  <c r="G86" i="18"/>
  <c r="F86" i="18"/>
  <c r="D86" i="18"/>
  <c r="G80" i="18"/>
  <c r="F80" i="18"/>
  <c r="D80" i="18"/>
  <c r="G75" i="18"/>
  <c r="F75" i="18"/>
  <c r="D75" i="18"/>
  <c r="G69" i="18"/>
  <c r="F69" i="18"/>
  <c r="D69" i="18"/>
  <c r="G64" i="18"/>
  <c r="F64" i="18"/>
  <c r="D64" i="18"/>
  <c r="G59" i="18"/>
  <c r="F59" i="18"/>
  <c r="D59" i="18"/>
  <c r="G54" i="18"/>
  <c r="F54" i="18"/>
  <c r="D54" i="18"/>
  <c r="G49" i="18"/>
  <c r="F49" i="18"/>
  <c r="D49" i="18"/>
  <c r="G44" i="18"/>
  <c r="F44" i="18"/>
  <c r="D44" i="18"/>
  <c r="G39" i="18"/>
  <c r="F39" i="18"/>
  <c r="D39" i="18"/>
  <c r="G34" i="18"/>
  <c r="F34" i="18"/>
  <c r="D34" i="18"/>
  <c r="G29" i="18"/>
  <c r="F29" i="18"/>
  <c r="D29" i="18"/>
  <c r="G24" i="18"/>
  <c r="F24" i="18"/>
  <c r="D24" i="18"/>
  <c r="G19" i="18"/>
  <c r="F19" i="18"/>
  <c r="D19" i="18"/>
  <c r="G14" i="18"/>
  <c r="F14" i="18"/>
  <c r="D14" i="18"/>
  <c r="I279" i="17"/>
  <c r="E279" i="17"/>
  <c r="D279" i="17"/>
  <c r="I278" i="17"/>
  <c r="E278" i="17"/>
  <c r="D278" i="17"/>
  <c r="D277" i="17"/>
  <c r="D276" i="17"/>
  <c r="H275" i="17"/>
  <c r="G275" i="17"/>
  <c r="D274" i="17"/>
  <c r="B274" i="17"/>
  <c r="F273" i="17"/>
  <c r="I273" i="17" s="1"/>
  <c r="D273" i="17"/>
  <c r="B273" i="17"/>
  <c r="D272" i="17"/>
  <c r="B272" i="17"/>
  <c r="F271" i="17"/>
  <c r="I271" i="17" s="1"/>
  <c r="D271" i="17"/>
  <c r="B271" i="17"/>
  <c r="D270" i="17"/>
  <c r="B270" i="17"/>
  <c r="F269" i="17"/>
  <c r="I269" i="17" s="1"/>
  <c r="D269" i="17"/>
  <c r="B269" i="17"/>
  <c r="D268" i="17"/>
  <c r="B268" i="17"/>
  <c r="F267" i="17"/>
  <c r="I267" i="17" s="1"/>
  <c r="D267" i="17"/>
  <c r="B267" i="17"/>
  <c r="F266" i="17"/>
  <c r="I266" i="17" s="1"/>
  <c r="D266" i="17"/>
  <c r="B266" i="17"/>
  <c r="H264" i="17"/>
  <c r="G264" i="17"/>
  <c r="F264" i="17"/>
  <c r="E264" i="17"/>
  <c r="I263" i="17"/>
  <c r="E263" i="17"/>
  <c r="D263" i="17"/>
  <c r="I262" i="17"/>
  <c r="E262" i="17"/>
  <c r="G261" i="17"/>
  <c r="G260" i="17"/>
  <c r="G259" i="17"/>
  <c r="P257" i="17"/>
  <c r="O257" i="17"/>
  <c r="N257" i="17"/>
  <c r="S257" i="17"/>
  <c r="R257" i="17"/>
  <c r="Q257" i="17"/>
  <c r="M257" i="17"/>
  <c r="L257" i="17"/>
  <c r="K257" i="17"/>
  <c r="I257" i="17"/>
  <c r="H257" i="17"/>
  <c r="G257" i="17"/>
  <c r="F257" i="17"/>
  <c r="E257" i="17"/>
  <c r="G253" i="17"/>
  <c r="F253" i="17"/>
  <c r="D253" i="17"/>
  <c r="G248" i="17"/>
  <c r="F248" i="17"/>
  <c r="D248" i="17"/>
  <c r="G243" i="17"/>
  <c r="F243" i="17"/>
  <c r="D243" i="17"/>
  <c r="G238" i="17"/>
  <c r="F238" i="17"/>
  <c r="D238" i="17"/>
  <c r="G233" i="17"/>
  <c r="F233" i="17"/>
  <c r="D233" i="17"/>
  <c r="G228" i="17"/>
  <c r="F228" i="17"/>
  <c r="D228" i="17"/>
  <c r="G223" i="17"/>
  <c r="F223" i="17"/>
  <c r="D223" i="17"/>
  <c r="G217" i="17"/>
  <c r="F217" i="17"/>
  <c r="D217" i="17"/>
  <c r="G211" i="17"/>
  <c r="F211" i="17"/>
  <c r="D211" i="17"/>
  <c r="G205" i="17"/>
  <c r="F205" i="17"/>
  <c r="D205" i="17"/>
  <c r="G199" i="17"/>
  <c r="F199" i="17"/>
  <c r="D199" i="17"/>
  <c r="G193" i="17"/>
  <c r="F193" i="17"/>
  <c r="D193" i="17"/>
  <c r="G187" i="17"/>
  <c r="F187" i="17"/>
  <c r="D187" i="17"/>
  <c r="G181" i="17"/>
  <c r="F181" i="17"/>
  <c r="D181" i="17"/>
  <c r="G175" i="17"/>
  <c r="F175" i="17"/>
  <c r="D175" i="17"/>
  <c r="G169" i="17"/>
  <c r="F169" i="17"/>
  <c r="D169" i="17"/>
  <c r="G163" i="17"/>
  <c r="F163" i="17"/>
  <c r="D163" i="17"/>
  <c r="G157" i="17"/>
  <c r="F157" i="17"/>
  <c r="D157" i="17"/>
  <c r="G151" i="17"/>
  <c r="F151" i="17"/>
  <c r="D151" i="17"/>
  <c r="G146" i="17"/>
  <c r="F146" i="17"/>
  <c r="D146" i="17"/>
  <c r="G141" i="17"/>
  <c r="F141" i="17"/>
  <c r="D141" i="17"/>
  <c r="G136" i="17"/>
  <c r="F136" i="17"/>
  <c r="D136" i="17"/>
  <c r="G131" i="17"/>
  <c r="F131" i="17"/>
  <c r="D131" i="17"/>
  <c r="G126" i="17"/>
  <c r="F126" i="17"/>
  <c r="D126" i="17"/>
  <c r="G121" i="17"/>
  <c r="F121" i="17"/>
  <c r="D121" i="17"/>
  <c r="G116" i="17"/>
  <c r="F116" i="17"/>
  <c r="D116" i="17"/>
  <c r="G111" i="17"/>
  <c r="F111" i="17"/>
  <c r="D111" i="17"/>
  <c r="G106" i="17"/>
  <c r="F106" i="17"/>
  <c r="D106" i="17"/>
  <c r="G101" i="17"/>
  <c r="F101" i="17"/>
  <c r="D101" i="17"/>
  <c r="G96" i="17"/>
  <c r="F96" i="17"/>
  <c r="D96" i="17"/>
  <c r="G91" i="17"/>
  <c r="F91" i="17"/>
  <c r="D91" i="17"/>
  <c r="G86" i="17"/>
  <c r="F86" i="17"/>
  <c r="D86" i="17"/>
  <c r="G81" i="17"/>
  <c r="F81" i="17"/>
  <c r="D81" i="17"/>
  <c r="G76" i="17"/>
  <c r="F76" i="17"/>
  <c r="D76" i="17"/>
  <c r="G71" i="17"/>
  <c r="F71" i="17"/>
  <c r="D71" i="17"/>
  <c r="G66" i="17"/>
  <c r="F66" i="17"/>
  <c r="D66" i="17"/>
  <c r="G61" i="17"/>
  <c r="F61" i="17"/>
  <c r="D61" i="17"/>
  <c r="G56" i="17"/>
  <c r="F56" i="17"/>
  <c r="D56" i="17"/>
  <c r="G50" i="17"/>
  <c r="F50" i="17"/>
  <c r="D50" i="17"/>
  <c r="G44" i="17"/>
  <c r="F44" i="17"/>
  <c r="D44" i="17"/>
  <c r="G38" i="17"/>
  <c r="F38" i="17"/>
  <c r="D38" i="17"/>
  <c r="G32" i="17"/>
  <c r="F32" i="17"/>
  <c r="D32" i="17"/>
  <c r="G26" i="17"/>
  <c r="F26" i="17"/>
  <c r="D26" i="17"/>
  <c r="G20" i="17"/>
  <c r="F20" i="17"/>
  <c r="D20" i="17"/>
  <c r="G14" i="17"/>
  <c r="F14" i="17"/>
  <c r="D14" i="17"/>
  <c r="I375" i="16"/>
  <c r="E375" i="16"/>
  <c r="D375" i="16"/>
  <c r="I374" i="16"/>
  <c r="E374" i="16"/>
  <c r="D374" i="16"/>
  <c r="D373" i="16"/>
  <c r="D372" i="16"/>
  <c r="H371" i="16"/>
  <c r="G371" i="16"/>
  <c r="D370" i="16"/>
  <c r="B370" i="16"/>
  <c r="F369" i="16"/>
  <c r="I369" i="16" s="1"/>
  <c r="D369" i="16"/>
  <c r="B369" i="16"/>
  <c r="D368" i="16"/>
  <c r="B368" i="16"/>
  <c r="F367" i="16"/>
  <c r="I367" i="16" s="1"/>
  <c r="D367" i="16"/>
  <c r="B367" i="16"/>
  <c r="D366" i="16"/>
  <c r="B366" i="16"/>
  <c r="F365" i="16"/>
  <c r="I365" i="16" s="1"/>
  <c r="D365" i="16"/>
  <c r="B365" i="16"/>
  <c r="D364" i="16"/>
  <c r="B364" i="16"/>
  <c r="F363" i="16"/>
  <c r="I363" i="16" s="1"/>
  <c r="D363" i="16"/>
  <c r="B363" i="16"/>
  <c r="F362" i="16"/>
  <c r="I362" i="16" s="1"/>
  <c r="D362" i="16"/>
  <c r="B362" i="16"/>
  <c r="H360" i="16"/>
  <c r="G360" i="16"/>
  <c r="F360" i="16"/>
  <c r="E360" i="16"/>
  <c r="I359" i="16"/>
  <c r="E359" i="16"/>
  <c r="D359" i="16"/>
  <c r="I358" i="16"/>
  <c r="E358" i="16"/>
  <c r="G357" i="16"/>
  <c r="G356" i="16"/>
  <c r="G355" i="16"/>
  <c r="P353" i="16"/>
  <c r="O353" i="16"/>
  <c r="N353" i="16"/>
  <c r="S353" i="16"/>
  <c r="R353" i="16"/>
  <c r="Q353" i="16"/>
  <c r="M353" i="16"/>
  <c r="L353" i="16"/>
  <c r="K353" i="16"/>
  <c r="I353" i="16"/>
  <c r="H353" i="16"/>
  <c r="G353" i="16"/>
  <c r="F353" i="16"/>
  <c r="E353" i="16"/>
  <c r="G349" i="16"/>
  <c r="F349" i="16"/>
  <c r="D349" i="16"/>
  <c r="G344" i="16"/>
  <c r="F344" i="16"/>
  <c r="D344" i="16"/>
  <c r="G339" i="16"/>
  <c r="F339" i="16"/>
  <c r="D339" i="16"/>
  <c r="G334" i="16"/>
  <c r="F334" i="16"/>
  <c r="D334" i="16"/>
  <c r="G329" i="16"/>
  <c r="F329" i="16"/>
  <c r="D329" i="16"/>
  <c r="G324" i="16"/>
  <c r="F324" i="16"/>
  <c r="D324" i="16"/>
  <c r="G319" i="16"/>
  <c r="F319" i="16"/>
  <c r="D319" i="16"/>
  <c r="G314" i="16"/>
  <c r="F314" i="16"/>
  <c r="D314" i="16"/>
  <c r="G308" i="16"/>
  <c r="F308" i="16"/>
  <c r="D308" i="16"/>
  <c r="G302" i="16"/>
  <c r="F302" i="16"/>
  <c r="D302" i="16"/>
  <c r="G296" i="16"/>
  <c r="F296" i="16"/>
  <c r="D296" i="16"/>
  <c r="G290" i="16"/>
  <c r="F290" i="16"/>
  <c r="D290" i="16"/>
  <c r="G284" i="16"/>
  <c r="F284" i="16"/>
  <c r="D284" i="16"/>
  <c r="G278" i="16"/>
  <c r="F278" i="16"/>
  <c r="D278" i="16"/>
  <c r="G272" i="16"/>
  <c r="F272" i="16"/>
  <c r="D272" i="16"/>
  <c r="G267" i="16"/>
  <c r="F267" i="16"/>
  <c r="D267" i="16"/>
  <c r="G262" i="16"/>
  <c r="F262" i="16"/>
  <c r="D262" i="16"/>
  <c r="G257" i="16"/>
  <c r="F257" i="16"/>
  <c r="D257" i="16"/>
  <c r="G252" i="16"/>
  <c r="F252" i="16"/>
  <c r="D252" i="16"/>
  <c r="G247" i="16"/>
  <c r="F247" i="16"/>
  <c r="D247" i="16"/>
  <c r="G242" i="16"/>
  <c r="F242" i="16"/>
  <c r="D242" i="16"/>
  <c r="G237" i="16"/>
  <c r="F237" i="16"/>
  <c r="D237" i="16"/>
  <c r="G232" i="16"/>
  <c r="F232" i="16"/>
  <c r="D232" i="16"/>
  <c r="G227" i="16"/>
  <c r="F227" i="16"/>
  <c r="D227" i="16"/>
  <c r="G222" i="16"/>
  <c r="F222" i="16"/>
  <c r="D222" i="16"/>
  <c r="G217" i="16"/>
  <c r="F217" i="16"/>
  <c r="D217" i="16"/>
  <c r="G212" i="16"/>
  <c r="F212" i="16"/>
  <c r="D212" i="16"/>
  <c r="G207" i="16"/>
  <c r="F207" i="16"/>
  <c r="D207" i="16"/>
  <c r="G202" i="16"/>
  <c r="F202" i="16"/>
  <c r="D202" i="16"/>
  <c r="G197" i="16"/>
  <c r="F197" i="16"/>
  <c r="D197" i="16"/>
  <c r="G192" i="16"/>
  <c r="F192" i="16"/>
  <c r="D192" i="16"/>
  <c r="G187" i="16"/>
  <c r="F187" i="16"/>
  <c r="D187" i="16"/>
  <c r="G182" i="16"/>
  <c r="F182" i="16"/>
  <c r="D182" i="16"/>
  <c r="G177" i="16"/>
  <c r="F177" i="16"/>
  <c r="D177" i="16"/>
  <c r="G172" i="16"/>
  <c r="F172" i="16"/>
  <c r="D172" i="16"/>
  <c r="G167" i="16"/>
  <c r="F167" i="16"/>
  <c r="D167" i="16"/>
  <c r="G162" i="16"/>
  <c r="F162" i="16"/>
  <c r="D162" i="16"/>
  <c r="G157" i="16"/>
  <c r="F157" i="16"/>
  <c r="D157" i="16"/>
  <c r="G152" i="16"/>
  <c r="F152" i="16"/>
  <c r="D152" i="16"/>
  <c r="G147" i="16"/>
  <c r="F147" i="16"/>
  <c r="D147" i="16"/>
  <c r="G142" i="16"/>
  <c r="F142" i="16"/>
  <c r="D142" i="16"/>
  <c r="G137" i="16"/>
  <c r="F137" i="16"/>
  <c r="D137" i="16"/>
  <c r="G132" i="16"/>
  <c r="F132" i="16"/>
  <c r="D132" i="16"/>
  <c r="G127" i="16"/>
  <c r="F127" i="16"/>
  <c r="D127" i="16"/>
  <c r="G121" i="16"/>
  <c r="F121" i="16"/>
  <c r="D121" i="16"/>
  <c r="G115" i="16"/>
  <c r="F115" i="16"/>
  <c r="D115" i="16"/>
  <c r="G109" i="16"/>
  <c r="F109" i="16"/>
  <c r="D109" i="16"/>
  <c r="G103" i="16"/>
  <c r="F103" i="16"/>
  <c r="D103" i="16"/>
  <c r="G97" i="16"/>
  <c r="F97" i="16"/>
  <c r="D97" i="16"/>
  <c r="G91" i="16"/>
  <c r="F91" i="16"/>
  <c r="D91" i="16"/>
  <c r="G85" i="16"/>
  <c r="F85" i="16"/>
  <c r="D85" i="16"/>
  <c r="G79" i="16"/>
  <c r="F79" i="16"/>
  <c r="D79" i="16"/>
  <c r="G74" i="16"/>
  <c r="F74" i="16"/>
  <c r="D74" i="16"/>
  <c r="G69" i="16"/>
  <c r="F69" i="16"/>
  <c r="D69" i="16"/>
  <c r="G64" i="16"/>
  <c r="F64" i="16"/>
  <c r="D64" i="16"/>
  <c r="G59" i="16"/>
  <c r="F59" i="16"/>
  <c r="D59" i="16"/>
  <c r="G54" i="16"/>
  <c r="F54" i="16"/>
  <c r="D54" i="16"/>
  <c r="G49" i="16"/>
  <c r="F49" i="16"/>
  <c r="D49" i="16"/>
  <c r="G44" i="16"/>
  <c r="F44" i="16"/>
  <c r="D44" i="16"/>
  <c r="G39" i="16"/>
  <c r="F39" i="16"/>
  <c r="D39" i="16"/>
  <c r="G34" i="16"/>
  <c r="F34" i="16"/>
  <c r="D34" i="16"/>
  <c r="G29" i="16"/>
  <c r="F29" i="16"/>
  <c r="D29" i="16"/>
  <c r="G24" i="16"/>
  <c r="F24" i="16"/>
  <c r="D24" i="16"/>
  <c r="G19" i="16"/>
  <c r="F19" i="16"/>
  <c r="D19" i="16"/>
  <c r="G14" i="16"/>
  <c r="F14" i="16"/>
  <c r="D14" i="16"/>
  <c r="I85" i="15"/>
  <c r="E85" i="15"/>
  <c r="D85" i="15"/>
  <c r="I84" i="15"/>
  <c r="E84" i="15"/>
  <c r="D84" i="15"/>
  <c r="D83" i="15"/>
  <c r="D82" i="15"/>
  <c r="H81" i="15"/>
  <c r="G81" i="15"/>
  <c r="D80" i="15"/>
  <c r="B80" i="15"/>
  <c r="F79" i="15"/>
  <c r="I79" i="15" s="1"/>
  <c r="D79" i="15"/>
  <c r="B79" i="15"/>
  <c r="D78" i="15"/>
  <c r="B78" i="15"/>
  <c r="F77" i="15"/>
  <c r="I77" i="15" s="1"/>
  <c r="D77" i="15"/>
  <c r="B77" i="15"/>
  <c r="D76" i="15"/>
  <c r="B76" i="15"/>
  <c r="F75" i="15"/>
  <c r="I75" i="15" s="1"/>
  <c r="D75" i="15"/>
  <c r="B75" i="15"/>
  <c r="D74" i="15"/>
  <c r="B74" i="15"/>
  <c r="F73" i="15"/>
  <c r="I73" i="15" s="1"/>
  <c r="D73" i="15"/>
  <c r="B73" i="15"/>
  <c r="F72" i="15"/>
  <c r="I72" i="15" s="1"/>
  <c r="D72" i="15"/>
  <c r="B72" i="15"/>
  <c r="H70" i="15"/>
  <c r="G70" i="15"/>
  <c r="F70" i="15"/>
  <c r="E70" i="15"/>
  <c r="I69" i="15"/>
  <c r="E69" i="15"/>
  <c r="D69" i="15"/>
  <c r="I68" i="15"/>
  <c r="E68" i="15"/>
  <c r="G67" i="15"/>
  <c r="G66" i="15"/>
  <c r="G65" i="15"/>
  <c r="P63" i="15"/>
  <c r="O63" i="15"/>
  <c r="N63" i="15"/>
  <c r="S63" i="15"/>
  <c r="R63" i="15"/>
  <c r="Q63" i="15"/>
  <c r="M63" i="15"/>
  <c r="L63" i="15"/>
  <c r="K63" i="15"/>
  <c r="I63" i="15"/>
  <c r="H63" i="15"/>
  <c r="G63" i="15"/>
  <c r="F63" i="15"/>
  <c r="E63" i="15"/>
  <c r="G59" i="15"/>
  <c r="F59" i="15"/>
  <c r="D59" i="15"/>
  <c r="G54" i="15"/>
  <c r="F54" i="15"/>
  <c r="D54" i="15"/>
  <c r="G49" i="15"/>
  <c r="F49" i="15"/>
  <c r="D49" i="15"/>
  <c r="G44" i="15"/>
  <c r="F44" i="15"/>
  <c r="D44" i="15"/>
  <c r="G39" i="15"/>
  <c r="F39" i="15"/>
  <c r="D39" i="15"/>
  <c r="G34" i="15"/>
  <c r="F34" i="15"/>
  <c r="D34" i="15"/>
  <c r="G29" i="15"/>
  <c r="F29" i="15"/>
  <c r="D29" i="15"/>
  <c r="G24" i="15"/>
  <c r="F24" i="15"/>
  <c r="D24" i="15"/>
  <c r="G19" i="15"/>
  <c r="F19" i="15"/>
  <c r="D19" i="15"/>
  <c r="G14" i="15"/>
  <c r="F14" i="15"/>
  <c r="D14" i="15"/>
  <c r="I571" i="14"/>
  <c r="E571" i="14"/>
  <c r="D571" i="14"/>
  <c r="I570" i="14"/>
  <c r="E570" i="14"/>
  <c r="D570" i="14"/>
  <c r="D569" i="14"/>
  <c r="D568" i="14"/>
  <c r="H567" i="14"/>
  <c r="G567" i="14"/>
  <c r="D566" i="14"/>
  <c r="B566" i="14"/>
  <c r="F565" i="14"/>
  <c r="I565" i="14" s="1"/>
  <c r="D565" i="14"/>
  <c r="B565" i="14"/>
  <c r="D564" i="14"/>
  <c r="B564" i="14"/>
  <c r="F563" i="14"/>
  <c r="I563" i="14" s="1"/>
  <c r="D563" i="14"/>
  <c r="B563" i="14"/>
  <c r="D562" i="14"/>
  <c r="B562" i="14"/>
  <c r="F561" i="14"/>
  <c r="I561" i="14" s="1"/>
  <c r="D561" i="14"/>
  <c r="B561" i="14"/>
  <c r="D560" i="14"/>
  <c r="B560" i="14"/>
  <c r="F559" i="14"/>
  <c r="I559" i="14" s="1"/>
  <c r="D559" i="14"/>
  <c r="B559" i="14"/>
  <c r="F558" i="14"/>
  <c r="I558" i="14" s="1"/>
  <c r="D558" i="14"/>
  <c r="B558" i="14"/>
  <c r="H556" i="14"/>
  <c r="G556" i="14"/>
  <c r="F556" i="14"/>
  <c r="E556" i="14"/>
  <c r="I555" i="14"/>
  <c r="E555" i="14"/>
  <c r="D555" i="14"/>
  <c r="I554" i="14"/>
  <c r="E554" i="14"/>
  <c r="G553" i="14"/>
  <c r="G552" i="14"/>
  <c r="G551" i="14"/>
  <c r="P549" i="14"/>
  <c r="O549" i="14"/>
  <c r="N549" i="14"/>
  <c r="S549" i="14"/>
  <c r="R549" i="14"/>
  <c r="Q549" i="14"/>
  <c r="M549" i="14"/>
  <c r="L549" i="14"/>
  <c r="K549" i="14"/>
  <c r="I549" i="14"/>
  <c r="H549" i="14"/>
  <c r="G549" i="14"/>
  <c r="F549" i="14"/>
  <c r="E549" i="14"/>
  <c r="G545" i="14"/>
  <c r="F545" i="14"/>
  <c r="D545" i="14"/>
  <c r="G540" i="14"/>
  <c r="F540" i="14"/>
  <c r="D540" i="14"/>
  <c r="G535" i="14"/>
  <c r="F535" i="14"/>
  <c r="D535" i="14"/>
  <c r="G529" i="14"/>
  <c r="F529" i="14"/>
  <c r="D529" i="14"/>
  <c r="G523" i="14"/>
  <c r="F523" i="14"/>
  <c r="D523" i="14"/>
  <c r="G517" i="14"/>
  <c r="F517" i="14"/>
  <c r="D517" i="14"/>
  <c r="G511" i="14"/>
  <c r="F511" i="14"/>
  <c r="D511" i="14"/>
  <c r="G505" i="14"/>
  <c r="F505" i="14"/>
  <c r="D505" i="14"/>
  <c r="G499" i="14"/>
  <c r="F499" i="14"/>
  <c r="D499" i="14"/>
  <c r="G493" i="14"/>
  <c r="F493" i="14"/>
  <c r="D493" i="14"/>
  <c r="G487" i="14"/>
  <c r="F487" i="14"/>
  <c r="D487" i="14"/>
  <c r="G481" i="14"/>
  <c r="F481" i="14"/>
  <c r="D481" i="14"/>
  <c r="G475" i="14"/>
  <c r="F475" i="14"/>
  <c r="D475" i="14"/>
  <c r="G469" i="14"/>
  <c r="F469" i="14"/>
  <c r="D469" i="14"/>
  <c r="G464" i="14"/>
  <c r="F464" i="14"/>
  <c r="D464" i="14"/>
  <c r="G459" i="14"/>
  <c r="F459" i="14"/>
  <c r="D459" i="14"/>
  <c r="G454" i="14"/>
  <c r="F454" i="14"/>
  <c r="D454" i="14"/>
  <c r="G449" i="14"/>
  <c r="F449" i="14"/>
  <c r="D449" i="14"/>
  <c r="G444" i="14"/>
  <c r="F444" i="14"/>
  <c r="D444" i="14"/>
  <c r="G439" i="14"/>
  <c r="F439" i="14"/>
  <c r="D439" i="14"/>
  <c r="G434" i="14"/>
  <c r="F434" i="14"/>
  <c r="D434" i="14"/>
  <c r="G428" i="14"/>
  <c r="F428" i="14"/>
  <c r="D428" i="14"/>
  <c r="G423" i="14"/>
  <c r="F423" i="14"/>
  <c r="D423" i="14"/>
  <c r="G418" i="14"/>
  <c r="F418" i="14"/>
  <c r="D418" i="14"/>
  <c r="G413" i="14"/>
  <c r="F413" i="14"/>
  <c r="D413" i="14"/>
  <c r="G408" i="14"/>
  <c r="F408" i="14"/>
  <c r="D408" i="14"/>
  <c r="G403" i="14"/>
  <c r="F403" i="14"/>
  <c r="D403" i="14"/>
  <c r="G398" i="14"/>
  <c r="F398" i="14"/>
  <c r="D398" i="14"/>
  <c r="G393" i="14"/>
  <c r="F393" i="14"/>
  <c r="D393" i="14"/>
  <c r="G388" i="14"/>
  <c r="F388" i="14"/>
  <c r="D388" i="14"/>
  <c r="G383" i="14"/>
  <c r="F383" i="14"/>
  <c r="D383" i="14"/>
  <c r="G378" i="14"/>
  <c r="F378" i="14"/>
  <c r="D378" i="14"/>
  <c r="G372" i="14"/>
  <c r="F372" i="14"/>
  <c r="D372" i="14"/>
  <c r="G367" i="14"/>
  <c r="F367" i="14"/>
  <c r="D367" i="14"/>
  <c r="G362" i="14"/>
  <c r="F362" i="14"/>
  <c r="D362" i="14"/>
  <c r="G357" i="14"/>
  <c r="F357" i="14"/>
  <c r="D357" i="14"/>
  <c r="G352" i="14"/>
  <c r="F352" i="14"/>
  <c r="D352" i="14"/>
  <c r="G347" i="14"/>
  <c r="F347" i="14"/>
  <c r="D347" i="14"/>
  <c r="G342" i="14"/>
  <c r="F342" i="14"/>
  <c r="D342" i="14"/>
  <c r="G337" i="14"/>
  <c r="F337" i="14"/>
  <c r="D337" i="14"/>
  <c r="G332" i="14"/>
  <c r="F332" i="14"/>
  <c r="D332" i="14"/>
  <c r="G326" i="14"/>
  <c r="F326" i="14"/>
  <c r="D326" i="14"/>
  <c r="G321" i="14"/>
  <c r="F321" i="14"/>
  <c r="D321" i="14"/>
  <c r="G316" i="14"/>
  <c r="F316" i="14"/>
  <c r="D316" i="14"/>
  <c r="G311" i="14"/>
  <c r="F311" i="14"/>
  <c r="D311" i="14"/>
  <c r="G306" i="14"/>
  <c r="F306" i="14"/>
  <c r="D306" i="14"/>
  <c r="G299" i="14"/>
  <c r="F299" i="14"/>
  <c r="D299" i="14"/>
  <c r="G294" i="14"/>
  <c r="F294" i="14"/>
  <c r="D294" i="14"/>
  <c r="G289" i="14"/>
  <c r="F289" i="14"/>
  <c r="D289" i="14"/>
  <c r="G284" i="14"/>
  <c r="F284" i="14"/>
  <c r="D284" i="14"/>
  <c r="G279" i="14"/>
  <c r="F279" i="14"/>
  <c r="D279" i="14"/>
  <c r="G273" i="14"/>
  <c r="F273" i="14"/>
  <c r="D273" i="14"/>
  <c r="G267" i="14"/>
  <c r="F267" i="14"/>
  <c r="D267" i="14"/>
  <c r="G262" i="14"/>
  <c r="F262" i="14"/>
  <c r="D262" i="14"/>
  <c r="G256" i="14"/>
  <c r="F256" i="14"/>
  <c r="D256" i="14"/>
  <c r="G251" i="14"/>
  <c r="F251" i="14"/>
  <c r="D251" i="14"/>
  <c r="G246" i="14"/>
  <c r="F246" i="14"/>
  <c r="D246" i="14"/>
  <c r="G241" i="14"/>
  <c r="F241" i="14"/>
  <c r="D241" i="14"/>
  <c r="G236" i="14"/>
  <c r="F236" i="14"/>
  <c r="D236" i="14"/>
  <c r="G230" i="14"/>
  <c r="F230" i="14"/>
  <c r="D230" i="14"/>
  <c r="G224" i="14"/>
  <c r="F224" i="14"/>
  <c r="D224" i="14"/>
  <c r="G219" i="14"/>
  <c r="F219" i="14"/>
  <c r="D219" i="14"/>
  <c r="G214" i="14"/>
  <c r="F214" i="14"/>
  <c r="D214" i="14"/>
  <c r="G209" i="14"/>
  <c r="F209" i="14"/>
  <c r="D209" i="14"/>
  <c r="G204" i="14"/>
  <c r="F204" i="14"/>
  <c r="D204" i="14"/>
  <c r="G199" i="14"/>
  <c r="F199" i="14"/>
  <c r="D199" i="14"/>
  <c r="G194" i="14"/>
  <c r="F194" i="14"/>
  <c r="D194" i="14"/>
  <c r="G189" i="14"/>
  <c r="F189" i="14"/>
  <c r="D189" i="14"/>
  <c r="G184" i="14"/>
  <c r="F184" i="14"/>
  <c r="D184" i="14"/>
  <c r="G179" i="14"/>
  <c r="F179" i="14"/>
  <c r="D179" i="14"/>
  <c r="G174" i="14"/>
  <c r="F174" i="14"/>
  <c r="D174" i="14"/>
  <c r="G169" i="14"/>
  <c r="F169" i="14"/>
  <c r="D169" i="14"/>
  <c r="G164" i="14"/>
  <c r="F164" i="14"/>
  <c r="D164" i="14"/>
  <c r="G159" i="14"/>
  <c r="F159" i="14"/>
  <c r="D159" i="14"/>
  <c r="G154" i="14"/>
  <c r="F154" i="14"/>
  <c r="D154" i="14"/>
  <c r="G149" i="14"/>
  <c r="F149" i="14"/>
  <c r="D149" i="14"/>
  <c r="G144" i="14"/>
  <c r="F144" i="14"/>
  <c r="D144" i="14"/>
  <c r="G139" i="14"/>
  <c r="F139" i="14"/>
  <c r="D139" i="14"/>
  <c r="G134" i="14"/>
  <c r="F134" i="14"/>
  <c r="D134" i="14"/>
  <c r="G129" i="14"/>
  <c r="F129" i="14"/>
  <c r="D129" i="14"/>
  <c r="G124" i="14"/>
  <c r="F124" i="14"/>
  <c r="D124" i="14"/>
  <c r="G119" i="14"/>
  <c r="F119" i="14"/>
  <c r="D119" i="14"/>
  <c r="G114" i="14"/>
  <c r="F114" i="14"/>
  <c r="D114" i="14"/>
  <c r="G109" i="14"/>
  <c r="F109" i="14"/>
  <c r="D109" i="14"/>
  <c r="G104" i="14"/>
  <c r="F104" i="14"/>
  <c r="D104" i="14"/>
  <c r="G99" i="14"/>
  <c r="F99" i="14"/>
  <c r="D99" i="14"/>
  <c r="G94" i="14"/>
  <c r="F94" i="14"/>
  <c r="D94" i="14"/>
  <c r="G89" i="14"/>
  <c r="F89" i="14"/>
  <c r="D89" i="14"/>
  <c r="G84" i="14"/>
  <c r="F84" i="14"/>
  <c r="D84" i="14"/>
  <c r="G79" i="14"/>
  <c r="F79" i="14"/>
  <c r="D79" i="14"/>
  <c r="G74" i="14"/>
  <c r="F74" i="14"/>
  <c r="D74" i="14"/>
  <c r="G69" i="14"/>
  <c r="F69" i="14"/>
  <c r="D69" i="14"/>
  <c r="G64" i="14"/>
  <c r="F64" i="14"/>
  <c r="D64" i="14"/>
  <c r="G59" i="14"/>
  <c r="F59" i="14"/>
  <c r="D59" i="14"/>
  <c r="G54" i="14"/>
  <c r="F54" i="14"/>
  <c r="D54" i="14"/>
  <c r="G49" i="14"/>
  <c r="F49" i="14"/>
  <c r="D49" i="14"/>
  <c r="G44" i="14"/>
  <c r="F44" i="14"/>
  <c r="D44" i="14"/>
  <c r="G39" i="14"/>
  <c r="F39" i="14"/>
  <c r="D39" i="14"/>
  <c r="G34" i="14"/>
  <c r="F34" i="14"/>
  <c r="D34" i="14"/>
  <c r="G29" i="14"/>
  <c r="F29" i="14"/>
  <c r="D29" i="14"/>
  <c r="G24" i="14"/>
  <c r="F24" i="14"/>
  <c r="D24" i="14"/>
  <c r="G19" i="14"/>
  <c r="F19" i="14"/>
  <c r="D19" i="14"/>
  <c r="G14" i="14"/>
  <c r="F14" i="14"/>
  <c r="D14" i="14"/>
  <c r="I112" i="13"/>
  <c r="E112" i="13"/>
  <c r="D112" i="13"/>
  <c r="I111" i="13"/>
  <c r="E111" i="13"/>
  <c r="D111" i="13"/>
  <c r="D110" i="13"/>
  <c r="D109" i="13"/>
  <c r="H108" i="13"/>
  <c r="G108" i="13"/>
  <c r="D107" i="13"/>
  <c r="B107" i="13"/>
  <c r="F106" i="13"/>
  <c r="I106" i="13" s="1"/>
  <c r="D106" i="13"/>
  <c r="B106" i="13"/>
  <c r="D105" i="13"/>
  <c r="B105" i="13"/>
  <c r="F104" i="13"/>
  <c r="I104" i="13" s="1"/>
  <c r="D104" i="13"/>
  <c r="B104" i="13"/>
  <c r="D103" i="13"/>
  <c r="B103" i="13"/>
  <c r="F102" i="13"/>
  <c r="I102" i="13" s="1"/>
  <c r="D102" i="13"/>
  <c r="B102" i="13"/>
  <c r="D101" i="13"/>
  <c r="B101" i="13"/>
  <c r="F100" i="13"/>
  <c r="I100" i="13" s="1"/>
  <c r="D100" i="13"/>
  <c r="B100" i="13"/>
  <c r="F99" i="13"/>
  <c r="I99" i="13" s="1"/>
  <c r="D99" i="13"/>
  <c r="B99" i="13"/>
  <c r="H97" i="13"/>
  <c r="G97" i="13"/>
  <c r="F97" i="13"/>
  <c r="E97" i="13"/>
  <c r="I96" i="13"/>
  <c r="E96" i="13"/>
  <c r="D96" i="13"/>
  <c r="I95" i="13"/>
  <c r="E95" i="13"/>
  <c r="G94" i="13"/>
  <c r="G93" i="13"/>
  <c r="G92" i="13"/>
  <c r="P90" i="13"/>
  <c r="O90" i="13"/>
  <c r="N90" i="13"/>
  <c r="S90" i="13"/>
  <c r="R90" i="13"/>
  <c r="Q90" i="13"/>
  <c r="M90" i="13"/>
  <c r="L90" i="13"/>
  <c r="K90" i="13"/>
  <c r="I90" i="13"/>
  <c r="H90" i="13"/>
  <c r="G90" i="13"/>
  <c r="F90" i="13"/>
  <c r="E90" i="13"/>
  <c r="G86" i="13"/>
  <c r="F86" i="13"/>
  <c r="D86" i="13"/>
  <c r="G81" i="13"/>
  <c r="F81" i="13"/>
  <c r="D81" i="13"/>
  <c r="G76" i="13"/>
  <c r="F76" i="13"/>
  <c r="D76" i="13"/>
  <c r="G71" i="13"/>
  <c r="F71" i="13"/>
  <c r="D71" i="13"/>
  <c r="G66" i="13"/>
  <c r="F66" i="13"/>
  <c r="D66" i="13"/>
  <c r="G61" i="13"/>
  <c r="F61" i="13"/>
  <c r="D61" i="13"/>
  <c r="G55" i="13"/>
  <c r="F55" i="13"/>
  <c r="D55" i="13"/>
  <c r="G49" i="13"/>
  <c r="F49" i="13"/>
  <c r="D49" i="13"/>
  <c r="G44" i="13"/>
  <c r="F44" i="13"/>
  <c r="D44" i="13"/>
  <c r="G38" i="13"/>
  <c r="F38" i="13"/>
  <c r="D38" i="13"/>
  <c r="G32" i="13"/>
  <c r="F32" i="13"/>
  <c r="D32" i="13"/>
  <c r="G26" i="13"/>
  <c r="F26" i="13"/>
  <c r="D26" i="13"/>
  <c r="G20" i="13"/>
  <c r="F20" i="13"/>
  <c r="D20" i="13"/>
  <c r="G14" i="13"/>
  <c r="F14" i="13"/>
  <c r="D14" i="13"/>
  <c r="I55" i="12"/>
  <c r="E55" i="12"/>
  <c r="D55" i="12"/>
  <c r="I54" i="12"/>
  <c r="E54" i="12"/>
  <c r="D54" i="12"/>
  <c r="D53" i="12"/>
  <c r="D52" i="12"/>
  <c r="H51" i="12"/>
  <c r="G51" i="12"/>
  <c r="D50" i="12"/>
  <c r="B50" i="12"/>
  <c r="D49" i="12"/>
  <c r="B49" i="12"/>
  <c r="D48" i="12"/>
  <c r="B48" i="12"/>
  <c r="F47" i="12"/>
  <c r="I47" i="12" s="1"/>
  <c r="D47" i="12"/>
  <c r="B47" i="12"/>
  <c r="D46" i="12"/>
  <c r="B46" i="12"/>
  <c r="F45" i="12"/>
  <c r="I45" i="12" s="1"/>
  <c r="D45" i="12"/>
  <c r="B45" i="12"/>
  <c r="D44" i="12"/>
  <c r="B44" i="12"/>
  <c r="F43" i="12"/>
  <c r="I43" i="12" s="1"/>
  <c r="D43" i="12"/>
  <c r="B43" i="12"/>
  <c r="F42" i="12"/>
  <c r="I42" i="12" s="1"/>
  <c r="D42" i="12"/>
  <c r="B42" i="12"/>
  <c r="H40" i="12"/>
  <c r="G40" i="12"/>
  <c r="F40" i="12"/>
  <c r="E40" i="12"/>
  <c r="I39" i="12"/>
  <c r="E39" i="12"/>
  <c r="D39" i="12"/>
  <c r="I38" i="12"/>
  <c r="E38" i="12"/>
  <c r="G37" i="12"/>
  <c r="G36" i="12"/>
  <c r="G35" i="12"/>
  <c r="P33" i="12"/>
  <c r="O33" i="12"/>
  <c r="N33" i="12"/>
  <c r="S33" i="12"/>
  <c r="R33" i="12"/>
  <c r="Q33" i="12"/>
  <c r="M33" i="12"/>
  <c r="L33" i="12"/>
  <c r="K33" i="12"/>
  <c r="I33" i="12"/>
  <c r="H33" i="12"/>
  <c r="G33" i="12"/>
  <c r="F33" i="12"/>
  <c r="E33" i="12"/>
  <c r="G29" i="12"/>
  <c r="F29" i="12"/>
  <c r="D29" i="12"/>
  <c r="G24" i="12"/>
  <c r="F24" i="12"/>
  <c r="D24" i="12"/>
  <c r="G19" i="12"/>
  <c r="F19" i="12"/>
  <c r="D19" i="12"/>
  <c r="G14" i="12"/>
  <c r="F14" i="12"/>
  <c r="D14" i="12"/>
  <c r="I502" i="11"/>
  <c r="E502" i="11"/>
  <c r="D502" i="11"/>
  <c r="I501" i="11"/>
  <c r="E501" i="11"/>
  <c r="D501" i="11"/>
  <c r="D500" i="11"/>
  <c r="D499" i="11"/>
  <c r="H498" i="11"/>
  <c r="G498" i="11"/>
  <c r="D497" i="11"/>
  <c r="B497" i="11"/>
  <c r="D496" i="11"/>
  <c r="B496" i="11"/>
  <c r="D495" i="11"/>
  <c r="B495" i="11"/>
  <c r="D494" i="11"/>
  <c r="B494" i="11"/>
  <c r="D493" i="11"/>
  <c r="B493" i="11"/>
  <c r="D492" i="11"/>
  <c r="B492" i="11"/>
  <c r="D491" i="11"/>
  <c r="B491" i="11"/>
  <c r="D490" i="11"/>
  <c r="B490" i="11"/>
  <c r="F489" i="11"/>
  <c r="I489" i="11" s="1"/>
  <c r="D489" i="11"/>
  <c r="B489" i="11"/>
  <c r="H487" i="11"/>
  <c r="G487" i="11"/>
  <c r="F487" i="11"/>
  <c r="E487" i="11"/>
  <c r="I486" i="11"/>
  <c r="E486" i="11"/>
  <c r="D486" i="11"/>
  <c r="I485" i="11"/>
  <c r="E485" i="11"/>
  <c r="G484" i="11"/>
  <c r="G483" i="11"/>
  <c r="G482" i="11"/>
  <c r="P480" i="11"/>
  <c r="O480" i="11"/>
  <c r="N480" i="11"/>
  <c r="S480" i="11"/>
  <c r="R480" i="11"/>
  <c r="Q480" i="11"/>
  <c r="M480" i="11"/>
  <c r="L480" i="11"/>
  <c r="K480" i="11"/>
  <c r="I480" i="11"/>
  <c r="H480" i="11"/>
  <c r="G480" i="11"/>
  <c r="F480" i="11"/>
  <c r="E480" i="11"/>
  <c r="G476" i="11"/>
  <c r="F476" i="11"/>
  <c r="D476" i="11"/>
  <c r="G471" i="11"/>
  <c r="F471" i="11"/>
  <c r="D471" i="11"/>
  <c r="G465" i="11"/>
  <c r="F465" i="11"/>
  <c r="D465" i="11"/>
  <c r="G459" i="11"/>
  <c r="F459" i="11"/>
  <c r="D459" i="11"/>
  <c r="G454" i="11"/>
  <c r="F454" i="11"/>
  <c r="D454" i="11"/>
  <c r="G449" i="11"/>
  <c r="F449" i="11"/>
  <c r="D449" i="11"/>
  <c r="G444" i="11"/>
  <c r="F444" i="11"/>
  <c r="D444" i="11"/>
  <c r="G439" i="11"/>
  <c r="F439" i="11"/>
  <c r="D439" i="11"/>
  <c r="G434" i="11"/>
  <c r="F434" i="11"/>
  <c r="D434" i="11"/>
  <c r="G428" i="11"/>
  <c r="F428" i="11"/>
  <c r="D428" i="11"/>
  <c r="G423" i="11"/>
  <c r="F423" i="11"/>
  <c r="D423" i="11"/>
  <c r="G417" i="11"/>
  <c r="F417" i="11"/>
  <c r="D417" i="11"/>
  <c r="G411" i="11"/>
  <c r="F411" i="11"/>
  <c r="D411" i="11"/>
  <c r="G405" i="11"/>
  <c r="F405" i="11"/>
  <c r="D405" i="11"/>
  <c r="G399" i="11"/>
  <c r="F399" i="11"/>
  <c r="D399" i="11"/>
  <c r="G393" i="11"/>
  <c r="F393" i="11"/>
  <c r="D393" i="11"/>
  <c r="G387" i="11"/>
  <c r="F387" i="11"/>
  <c r="D387" i="11"/>
  <c r="G381" i="11"/>
  <c r="F381" i="11"/>
  <c r="D381" i="11"/>
  <c r="G375" i="11"/>
  <c r="F375" i="11"/>
  <c r="D375" i="11"/>
  <c r="G369" i="11"/>
  <c r="F369" i="11"/>
  <c r="D369" i="11"/>
  <c r="G363" i="11"/>
  <c r="F363" i="11"/>
  <c r="D363" i="11"/>
  <c r="G357" i="11"/>
  <c r="F357" i="11"/>
  <c r="D357" i="11"/>
  <c r="G351" i="11"/>
  <c r="F351" i="11"/>
  <c r="D351" i="11"/>
  <c r="G345" i="11"/>
  <c r="F345" i="11"/>
  <c r="D345" i="11"/>
  <c r="G339" i="11"/>
  <c r="F339" i="11"/>
  <c r="D339" i="11"/>
  <c r="G333" i="11"/>
  <c r="F333" i="11"/>
  <c r="D333" i="11"/>
  <c r="G325" i="11"/>
  <c r="F325" i="11"/>
  <c r="D325" i="11"/>
  <c r="G318" i="11"/>
  <c r="F318" i="11"/>
  <c r="D318" i="11"/>
  <c r="G309" i="11"/>
  <c r="F309" i="11"/>
  <c r="D309" i="11"/>
  <c r="G303" i="11"/>
  <c r="F303" i="11"/>
  <c r="D303" i="11"/>
  <c r="G298" i="11"/>
  <c r="F298" i="11"/>
  <c r="D298" i="11"/>
  <c r="G293" i="11"/>
  <c r="F293" i="11"/>
  <c r="D293" i="11"/>
  <c r="G288" i="11"/>
  <c r="F288" i="11"/>
  <c r="D288" i="11"/>
  <c r="G283" i="11"/>
  <c r="F283" i="11"/>
  <c r="D283" i="11"/>
  <c r="G278" i="11"/>
  <c r="F278" i="11"/>
  <c r="D278" i="11"/>
  <c r="G273" i="11"/>
  <c r="F273" i="11"/>
  <c r="D273" i="11"/>
  <c r="G268" i="11"/>
  <c r="F268" i="11"/>
  <c r="D268" i="11"/>
  <c r="G263" i="11"/>
  <c r="F263" i="11"/>
  <c r="D263" i="11"/>
  <c r="G258" i="11"/>
  <c r="F258" i="11"/>
  <c r="D258" i="11"/>
  <c r="G253" i="11"/>
  <c r="F253" i="11"/>
  <c r="D253" i="11"/>
  <c r="G247" i="11"/>
  <c r="F247" i="11"/>
  <c r="D247" i="11"/>
  <c r="G241" i="11"/>
  <c r="F241" i="11"/>
  <c r="D241" i="11"/>
  <c r="G235" i="11"/>
  <c r="F235" i="11"/>
  <c r="D235" i="11"/>
  <c r="G229" i="11"/>
  <c r="F229" i="11"/>
  <c r="D229" i="11"/>
  <c r="G223" i="11"/>
  <c r="F223" i="11"/>
  <c r="D223" i="11"/>
  <c r="G217" i="11"/>
  <c r="F217" i="11"/>
  <c r="D217" i="11"/>
  <c r="G212" i="11"/>
  <c r="F212" i="11"/>
  <c r="D212" i="11"/>
  <c r="G207" i="11"/>
  <c r="F207" i="11"/>
  <c r="D207" i="11"/>
  <c r="G202" i="11"/>
  <c r="F202" i="11"/>
  <c r="D202" i="11"/>
  <c r="G197" i="11"/>
  <c r="F197" i="11"/>
  <c r="D197" i="11"/>
  <c r="G192" i="11"/>
  <c r="F192" i="11"/>
  <c r="D192" i="11"/>
  <c r="G187" i="11"/>
  <c r="F187" i="11"/>
  <c r="D187" i="11"/>
  <c r="G182" i="11"/>
  <c r="F182" i="11"/>
  <c r="D182" i="11"/>
  <c r="G177" i="11"/>
  <c r="F177" i="11"/>
  <c r="D177" i="11"/>
  <c r="G172" i="11"/>
  <c r="F172" i="11"/>
  <c r="D172" i="11"/>
  <c r="G167" i="11"/>
  <c r="F167" i="11"/>
  <c r="D167" i="11"/>
  <c r="G162" i="11"/>
  <c r="F162" i="11"/>
  <c r="D162" i="11"/>
  <c r="G157" i="11"/>
  <c r="F157" i="11"/>
  <c r="D157" i="11"/>
  <c r="G152" i="11"/>
  <c r="F152" i="11"/>
  <c r="D152" i="11"/>
  <c r="G147" i="11"/>
  <c r="F147" i="11"/>
  <c r="D147" i="11"/>
  <c r="G142" i="11"/>
  <c r="F142" i="11"/>
  <c r="D142" i="11"/>
  <c r="G137" i="11"/>
  <c r="F137" i="11"/>
  <c r="D137" i="11"/>
  <c r="G132" i="11"/>
  <c r="F132" i="11"/>
  <c r="D132" i="11"/>
  <c r="G127" i="11"/>
  <c r="F127" i="11"/>
  <c r="D127" i="11"/>
  <c r="G122" i="11"/>
  <c r="F122" i="11"/>
  <c r="D122" i="11"/>
  <c r="G117" i="11"/>
  <c r="F117" i="11"/>
  <c r="D117" i="11"/>
  <c r="G112" i="11"/>
  <c r="F112" i="11"/>
  <c r="D112" i="11"/>
  <c r="G107" i="11"/>
  <c r="F107" i="11"/>
  <c r="D107" i="11"/>
  <c r="G102" i="11"/>
  <c r="F102" i="11"/>
  <c r="D102" i="11"/>
  <c r="G97" i="11"/>
  <c r="F97" i="11"/>
  <c r="D97" i="11"/>
  <c r="G92" i="11"/>
  <c r="F92" i="11"/>
  <c r="D92" i="11"/>
  <c r="G87" i="11"/>
  <c r="F87" i="11"/>
  <c r="D87" i="11"/>
  <c r="G82" i="11"/>
  <c r="F82" i="11"/>
  <c r="D82" i="11"/>
  <c r="G77" i="11"/>
  <c r="F77" i="11"/>
  <c r="D77" i="11"/>
  <c r="G72" i="11"/>
  <c r="F72" i="11"/>
  <c r="D72" i="11"/>
  <c r="G67" i="11"/>
  <c r="F67" i="11"/>
  <c r="D67" i="11"/>
  <c r="G62" i="11"/>
  <c r="F62" i="11"/>
  <c r="D62" i="11"/>
  <c r="G56" i="11"/>
  <c r="F56" i="11"/>
  <c r="D56" i="11"/>
  <c r="G50" i="11"/>
  <c r="F50" i="11"/>
  <c r="D50" i="11"/>
  <c r="G44" i="11"/>
  <c r="F44" i="11"/>
  <c r="D44" i="11"/>
  <c r="G38" i="11"/>
  <c r="F38" i="11"/>
  <c r="D38" i="11"/>
  <c r="G32" i="11"/>
  <c r="F32" i="11"/>
  <c r="D32" i="11"/>
  <c r="G26" i="11"/>
  <c r="F26" i="11"/>
  <c r="D26" i="11"/>
  <c r="G20" i="11"/>
  <c r="F20" i="11"/>
  <c r="D20" i="11"/>
  <c r="G14" i="11"/>
  <c r="F14" i="11"/>
  <c r="D14" i="11"/>
  <c r="I60" i="10"/>
  <c r="E60" i="10"/>
  <c r="D60" i="10"/>
  <c r="I59" i="10"/>
  <c r="E59" i="10"/>
  <c r="D59" i="10"/>
  <c r="D58" i="10"/>
  <c r="D57" i="10"/>
  <c r="H56" i="10"/>
  <c r="G56" i="10"/>
  <c r="D55" i="10"/>
  <c r="B55" i="10"/>
  <c r="F54" i="10"/>
  <c r="I54" i="10" s="1"/>
  <c r="D54" i="10"/>
  <c r="B54" i="10"/>
  <c r="D53" i="10"/>
  <c r="B53" i="10"/>
  <c r="F52" i="10"/>
  <c r="I52" i="10" s="1"/>
  <c r="D52" i="10"/>
  <c r="B52" i="10"/>
  <c r="D51" i="10"/>
  <c r="B51" i="10"/>
  <c r="F50" i="10"/>
  <c r="I50" i="10" s="1"/>
  <c r="D50" i="10"/>
  <c r="B50" i="10"/>
  <c r="D49" i="10"/>
  <c r="B49" i="10"/>
  <c r="F48" i="10"/>
  <c r="I48" i="10" s="1"/>
  <c r="D48" i="10"/>
  <c r="B48" i="10"/>
  <c r="F47" i="10"/>
  <c r="I47" i="10" s="1"/>
  <c r="D47" i="10"/>
  <c r="B47" i="10"/>
  <c r="H45" i="10"/>
  <c r="G45" i="10"/>
  <c r="F45" i="10"/>
  <c r="E45" i="10"/>
  <c r="I44" i="10"/>
  <c r="E44" i="10"/>
  <c r="D44" i="10"/>
  <c r="I43" i="10"/>
  <c r="E43" i="10"/>
  <c r="G42" i="10"/>
  <c r="G41" i="10"/>
  <c r="G40" i="10"/>
  <c r="P38" i="10"/>
  <c r="O38" i="10"/>
  <c r="N38" i="10"/>
  <c r="S38" i="10"/>
  <c r="R38" i="10"/>
  <c r="Q38" i="10"/>
  <c r="M38" i="10"/>
  <c r="L38" i="10"/>
  <c r="K38" i="10"/>
  <c r="I38" i="10"/>
  <c r="H38" i="10"/>
  <c r="G38" i="10"/>
  <c r="F38" i="10"/>
  <c r="E38" i="10"/>
  <c r="G34" i="10"/>
  <c r="F34" i="10"/>
  <c r="D34" i="10"/>
  <c r="G29" i="10"/>
  <c r="F29" i="10"/>
  <c r="D29" i="10"/>
  <c r="G24" i="10"/>
  <c r="F24" i="10"/>
  <c r="D24" i="10"/>
  <c r="G19" i="10"/>
  <c r="F19" i="10"/>
  <c r="D19" i="10"/>
  <c r="G14" i="10"/>
  <c r="F14" i="10"/>
  <c r="D14" i="10"/>
  <c r="I205" i="9"/>
  <c r="E205" i="9"/>
  <c r="D205" i="9"/>
  <c r="I204" i="9"/>
  <c r="E204" i="9"/>
  <c r="D204" i="9"/>
  <c r="D203" i="9"/>
  <c r="D202" i="9"/>
  <c r="H201" i="9"/>
  <c r="G201" i="9"/>
  <c r="D200" i="9"/>
  <c r="B200" i="9"/>
  <c r="I199" i="9"/>
  <c r="F199" i="9"/>
  <c r="D199" i="9"/>
  <c r="B199" i="9"/>
  <c r="D198" i="9"/>
  <c r="B198" i="9"/>
  <c r="I197" i="9"/>
  <c r="F197" i="9"/>
  <c r="D197" i="9"/>
  <c r="B197" i="9"/>
  <c r="D196" i="9"/>
  <c r="B196" i="9"/>
  <c r="I195" i="9"/>
  <c r="F195" i="9"/>
  <c r="D195" i="9"/>
  <c r="B195" i="9"/>
  <c r="D194" i="9"/>
  <c r="B194" i="9"/>
  <c r="I193" i="9"/>
  <c r="F193" i="9"/>
  <c r="D193" i="9"/>
  <c r="B193" i="9"/>
  <c r="F192" i="9"/>
  <c r="I192" i="9" s="1"/>
  <c r="D192" i="9"/>
  <c r="B192" i="9"/>
  <c r="H190" i="9"/>
  <c r="G190" i="9"/>
  <c r="F190" i="9"/>
  <c r="E190" i="9"/>
  <c r="I189" i="9"/>
  <c r="E189" i="9"/>
  <c r="D189" i="9"/>
  <c r="I188" i="9"/>
  <c r="E188" i="9"/>
  <c r="G187" i="9"/>
  <c r="G186" i="9"/>
  <c r="G185" i="9"/>
  <c r="P183" i="9"/>
  <c r="O183" i="9"/>
  <c r="N183" i="9"/>
  <c r="S183" i="9"/>
  <c r="R183" i="9"/>
  <c r="Q183" i="9"/>
  <c r="M183" i="9"/>
  <c r="L183" i="9"/>
  <c r="K183" i="9"/>
  <c r="I183" i="9"/>
  <c r="H183" i="9"/>
  <c r="G183" i="9"/>
  <c r="F183" i="9"/>
  <c r="E183" i="9"/>
  <c r="G179" i="9"/>
  <c r="F179" i="9"/>
  <c r="D179" i="9"/>
  <c r="G174" i="9"/>
  <c r="F174" i="9"/>
  <c r="D174" i="9"/>
  <c r="G169" i="9"/>
  <c r="F169" i="9"/>
  <c r="D169" i="9"/>
  <c r="G164" i="9"/>
  <c r="F164" i="9"/>
  <c r="D164" i="9"/>
  <c r="G159" i="9"/>
  <c r="F159" i="9"/>
  <c r="D159" i="9"/>
  <c r="G154" i="9"/>
  <c r="F154" i="9"/>
  <c r="D154" i="9"/>
  <c r="G149" i="9"/>
  <c r="F149" i="9"/>
  <c r="D149" i="9"/>
  <c r="G144" i="9"/>
  <c r="F144" i="9"/>
  <c r="D144" i="9"/>
  <c r="G139" i="9"/>
  <c r="F139" i="9"/>
  <c r="D139" i="9"/>
  <c r="G134" i="9"/>
  <c r="F134" i="9"/>
  <c r="D134" i="9"/>
  <c r="G129" i="9"/>
  <c r="F129" i="9"/>
  <c r="D129" i="9"/>
  <c r="G124" i="9"/>
  <c r="F124" i="9"/>
  <c r="D124" i="9"/>
  <c r="G119" i="9"/>
  <c r="F119" i="9"/>
  <c r="D119" i="9"/>
  <c r="G113" i="9"/>
  <c r="F113" i="9"/>
  <c r="D113" i="9"/>
  <c r="G108" i="9"/>
  <c r="F108" i="9"/>
  <c r="D108" i="9"/>
  <c r="G103" i="9"/>
  <c r="F103" i="9"/>
  <c r="D103" i="9"/>
  <c r="G97" i="9"/>
  <c r="F97" i="9"/>
  <c r="D97" i="9"/>
  <c r="G91" i="9"/>
  <c r="F91" i="9"/>
  <c r="D91" i="9"/>
  <c r="G86" i="9"/>
  <c r="F86" i="9"/>
  <c r="D86" i="9"/>
  <c r="G81" i="9"/>
  <c r="F81" i="9"/>
  <c r="D81" i="9"/>
  <c r="G76" i="9"/>
  <c r="F76" i="9"/>
  <c r="D76" i="9"/>
  <c r="G68" i="9"/>
  <c r="F68" i="9"/>
  <c r="D68" i="9"/>
  <c r="G63" i="9"/>
  <c r="F63" i="9"/>
  <c r="D63" i="9"/>
  <c r="G58" i="9"/>
  <c r="F58" i="9"/>
  <c r="D58" i="9"/>
  <c r="G52" i="9"/>
  <c r="F52" i="9"/>
  <c r="D52" i="9"/>
  <c r="G46" i="9"/>
  <c r="F46" i="9"/>
  <c r="D46" i="9"/>
  <c r="G41" i="9"/>
  <c r="F41" i="9"/>
  <c r="D41" i="9"/>
  <c r="G36" i="9"/>
  <c r="F36" i="9"/>
  <c r="D36" i="9"/>
  <c r="G30" i="9"/>
  <c r="F30" i="9"/>
  <c r="D30" i="9"/>
  <c r="G24" i="9"/>
  <c r="F24" i="9"/>
  <c r="D24" i="9"/>
  <c r="G19" i="9"/>
  <c r="F19" i="9"/>
  <c r="D19" i="9"/>
  <c r="G14" i="9"/>
  <c r="F14" i="9"/>
  <c r="D14" i="9"/>
  <c r="I70" i="8"/>
  <c r="E70" i="8"/>
  <c r="D70" i="8"/>
  <c r="I69" i="8"/>
  <c r="E69" i="8"/>
  <c r="D69" i="8"/>
  <c r="D68" i="8"/>
  <c r="D67" i="8"/>
  <c r="H66" i="8"/>
  <c r="G66" i="8"/>
  <c r="D65" i="8"/>
  <c r="B65" i="8"/>
  <c r="F64" i="8"/>
  <c r="I64" i="8" s="1"/>
  <c r="D64" i="8"/>
  <c r="B64" i="8"/>
  <c r="D63" i="8"/>
  <c r="B63" i="8"/>
  <c r="F62" i="8"/>
  <c r="I62" i="8" s="1"/>
  <c r="D62" i="8"/>
  <c r="B62" i="8"/>
  <c r="D61" i="8"/>
  <c r="B61" i="8"/>
  <c r="F60" i="8"/>
  <c r="I60" i="8" s="1"/>
  <c r="D60" i="8"/>
  <c r="B60" i="8"/>
  <c r="D59" i="8"/>
  <c r="B59" i="8"/>
  <c r="F58" i="8"/>
  <c r="I58" i="8" s="1"/>
  <c r="D58" i="8"/>
  <c r="B58" i="8"/>
  <c r="F57" i="8"/>
  <c r="I57" i="8" s="1"/>
  <c r="D57" i="8"/>
  <c r="B57" i="8"/>
  <c r="H55" i="8"/>
  <c r="G55" i="8"/>
  <c r="F55" i="8"/>
  <c r="E55" i="8"/>
  <c r="I54" i="8"/>
  <c r="E54" i="8"/>
  <c r="D54" i="8"/>
  <c r="I53" i="8"/>
  <c r="E53" i="8"/>
  <c r="G52" i="8"/>
  <c r="G51" i="8"/>
  <c r="G50" i="8"/>
  <c r="P48" i="8"/>
  <c r="O48" i="8"/>
  <c r="N48" i="8"/>
  <c r="S48" i="8"/>
  <c r="R48" i="8"/>
  <c r="Q48" i="8"/>
  <c r="M48" i="8"/>
  <c r="L48" i="8"/>
  <c r="K48" i="8"/>
  <c r="I48" i="8"/>
  <c r="H48" i="8"/>
  <c r="G48" i="8"/>
  <c r="F48" i="8"/>
  <c r="E48" i="8"/>
  <c r="G44" i="8"/>
  <c r="F44" i="8"/>
  <c r="D44" i="8"/>
  <c r="G39" i="8"/>
  <c r="F39" i="8"/>
  <c r="D39" i="8"/>
  <c r="G34" i="8"/>
  <c r="F34" i="8"/>
  <c r="D34" i="8"/>
  <c r="G29" i="8"/>
  <c r="F29" i="8"/>
  <c r="D29" i="8"/>
  <c r="G24" i="8"/>
  <c r="F24" i="8"/>
  <c r="D24" i="8"/>
  <c r="G19" i="8"/>
  <c r="F19" i="8"/>
  <c r="D19" i="8"/>
  <c r="G14" i="8"/>
  <c r="F14" i="8"/>
  <c r="D14" i="8"/>
  <c r="I105" i="7"/>
  <c r="E105" i="7"/>
  <c r="D105" i="7"/>
  <c r="I104" i="7"/>
  <c r="E104" i="7"/>
  <c r="D104" i="7"/>
  <c r="D103" i="7"/>
  <c r="D102" i="7"/>
  <c r="H101" i="7"/>
  <c r="G101" i="7"/>
  <c r="D100" i="7"/>
  <c r="B100" i="7"/>
  <c r="D99" i="7"/>
  <c r="B99" i="7"/>
  <c r="D98" i="7"/>
  <c r="B98" i="7"/>
  <c r="D97" i="7"/>
  <c r="B97" i="7"/>
  <c r="D96" i="7"/>
  <c r="B96" i="7"/>
  <c r="D95" i="7"/>
  <c r="B95" i="7"/>
  <c r="D94" i="7"/>
  <c r="B94" i="7"/>
  <c r="D93" i="7"/>
  <c r="B93" i="7"/>
  <c r="F92" i="7"/>
  <c r="I92" i="7" s="1"/>
  <c r="D92" i="7"/>
  <c r="B92" i="7"/>
  <c r="H90" i="7"/>
  <c r="G90" i="7"/>
  <c r="F90" i="7"/>
  <c r="E90" i="7"/>
  <c r="I89" i="7"/>
  <c r="E89" i="7"/>
  <c r="D89" i="7"/>
  <c r="I88" i="7"/>
  <c r="E88" i="7"/>
  <c r="G87" i="7"/>
  <c r="G86" i="7"/>
  <c r="G85" i="7"/>
  <c r="P83" i="7"/>
  <c r="O83" i="7"/>
  <c r="N83" i="7"/>
  <c r="S83" i="7"/>
  <c r="R83" i="7"/>
  <c r="Q83" i="7"/>
  <c r="M83" i="7"/>
  <c r="L83" i="7"/>
  <c r="K83" i="7"/>
  <c r="I83" i="7"/>
  <c r="H83" i="7"/>
  <c r="G83" i="7"/>
  <c r="F83" i="7"/>
  <c r="E83" i="7"/>
  <c r="G79" i="7"/>
  <c r="F79" i="7"/>
  <c r="D79" i="7"/>
  <c r="G74" i="7"/>
  <c r="F74" i="7"/>
  <c r="D74" i="7"/>
  <c r="G69" i="7"/>
  <c r="F69" i="7"/>
  <c r="D69" i="7"/>
  <c r="G64" i="7"/>
  <c r="F64" i="7"/>
  <c r="D64" i="7"/>
  <c r="G59" i="7"/>
  <c r="F59" i="7"/>
  <c r="D59" i="7"/>
  <c r="G54" i="7"/>
  <c r="F54" i="7"/>
  <c r="D54" i="7"/>
  <c r="G49" i="7"/>
  <c r="F49" i="7"/>
  <c r="D49" i="7"/>
  <c r="G44" i="7"/>
  <c r="F44" i="7"/>
  <c r="D44" i="7"/>
  <c r="G39" i="7"/>
  <c r="F39" i="7"/>
  <c r="D39" i="7"/>
  <c r="G34" i="7"/>
  <c r="F34" i="7"/>
  <c r="D34" i="7"/>
  <c r="G29" i="7"/>
  <c r="F29" i="7"/>
  <c r="D29" i="7"/>
  <c r="G24" i="7"/>
  <c r="F24" i="7"/>
  <c r="D24" i="7"/>
  <c r="G19" i="7"/>
  <c r="F19" i="7"/>
  <c r="D19" i="7"/>
  <c r="G14" i="7"/>
  <c r="F14" i="7"/>
  <c r="D14" i="7"/>
  <c r="I56" i="6"/>
  <c r="E56" i="6"/>
  <c r="D56" i="6"/>
  <c r="I55" i="6"/>
  <c r="E55" i="6"/>
  <c r="D55" i="6"/>
  <c r="D54" i="6"/>
  <c r="D53" i="6"/>
  <c r="H52" i="6"/>
  <c r="G52" i="6"/>
  <c r="D51" i="6"/>
  <c r="B51" i="6"/>
  <c r="F50" i="6"/>
  <c r="I50" i="6" s="1"/>
  <c r="D50" i="6"/>
  <c r="B50" i="6"/>
  <c r="D49" i="6"/>
  <c r="B49" i="6"/>
  <c r="F48" i="6"/>
  <c r="I48" i="6" s="1"/>
  <c r="D48" i="6"/>
  <c r="B48" i="6"/>
  <c r="D47" i="6"/>
  <c r="B47" i="6"/>
  <c r="F46" i="6"/>
  <c r="I46" i="6" s="1"/>
  <c r="D46" i="6"/>
  <c r="B46" i="6"/>
  <c r="D45" i="6"/>
  <c r="B45" i="6"/>
  <c r="F44" i="6"/>
  <c r="I44" i="6" s="1"/>
  <c r="D44" i="6"/>
  <c r="B44" i="6"/>
  <c r="F43" i="6"/>
  <c r="I43" i="6" s="1"/>
  <c r="D43" i="6"/>
  <c r="B43" i="6"/>
  <c r="H41" i="6"/>
  <c r="G41" i="6"/>
  <c r="F41" i="6"/>
  <c r="E41" i="6"/>
  <c r="I40" i="6"/>
  <c r="E40" i="6"/>
  <c r="D40" i="6"/>
  <c r="I39" i="6"/>
  <c r="E39" i="6"/>
  <c r="G38" i="6"/>
  <c r="G37" i="6"/>
  <c r="G36" i="6"/>
  <c r="P34" i="6"/>
  <c r="O34" i="6"/>
  <c r="N34" i="6"/>
  <c r="S34" i="6"/>
  <c r="R34" i="6"/>
  <c r="Q34" i="6"/>
  <c r="M34" i="6"/>
  <c r="L34" i="6"/>
  <c r="K34" i="6"/>
  <c r="I34" i="6"/>
  <c r="H34" i="6"/>
  <c r="G34" i="6"/>
  <c r="F34" i="6"/>
  <c r="E34" i="6"/>
  <c r="G30" i="6"/>
  <c r="F30" i="6"/>
  <c r="D30" i="6"/>
  <c r="G25" i="6"/>
  <c r="F25" i="6"/>
  <c r="D25" i="6"/>
  <c r="G20" i="6"/>
  <c r="F20" i="6"/>
  <c r="D20" i="6"/>
  <c r="G14" i="6"/>
  <c r="F14" i="6"/>
  <c r="D14" i="6"/>
  <c r="I272" i="5"/>
  <c r="E272" i="5"/>
  <c r="D272" i="5"/>
  <c r="I271" i="5"/>
  <c r="E271" i="5"/>
  <c r="D271" i="5"/>
  <c r="D270" i="5"/>
  <c r="D269" i="5"/>
  <c r="H268" i="5"/>
  <c r="G268" i="5"/>
  <c r="D267" i="5"/>
  <c r="B267" i="5"/>
  <c r="F266" i="5"/>
  <c r="I266" i="5" s="1"/>
  <c r="D266" i="5"/>
  <c r="B266" i="5"/>
  <c r="D265" i="5"/>
  <c r="B265" i="5"/>
  <c r="F264" i="5"/>
  <c r="I264" i="5" s="1"/>
  <c r="D264" i="5"/>
  <c r="B264" i="5"/>
  <c r="D263" i="5"/>
  <c r="B263" i="5"/>
  <c r="F262" i="5"/>
  <c r="I262" i="5" s="1"/>
  <c r="D262" i="5"/>
  <c r="B262" i="5"/>
  <c r="D261" i="5"/>
  <c r="B261" i="5"/>
  <c r="F260" i="5"/>
  <c r="I260" i="5" s="1"/>
  <c r="D260" i="5"/>
  <c r="B260" i="5"/>
  <c r="F259" i="5"/>
  <c r="I259" i="5" s="1"/>
  <c r="D259" i="5"/>
  <c r="B259" i="5"/>
  <c r="H257" i="5"/>
  <c r="G257" i="5"/>
  <c r="F257" i="5"/>
  <c r="E257" i="5"/>
  <c r="I256" i="5"/>
  <c r="E256" i="5"/>
  <c r="D256" i="5"/>
  <c r="I255" i="5"/>
  <c r="E255" i="5"/>
  <c r="G254" i="5"/>
  <c r="G253" i="5"/>
  <c r="G252" i="5"/>
  <c r="P250" i="5"/>
  <c r="O250" i="5"/>
  <c r="N250" i="5"/>
  <c r="S250" i="5"/>
  <c r="R250" i="5"/>
  <c r="Q250" i="5"/>
  <c r="M250" i="5"/>
  <c r="L250" i="5"/>
  <c r="K250" i="5"/>
  <c r="I250" i="5"/>
  <c r="H250" i="5"/>
  <c r="G250" i="5"/>
  <c r="F250" i="5"/>
  <c r="E250" i="5"/>
  <c r="G246" i="5"/>
  <c r="F246" i="5"/>
  <c r="D246" i="5"/>
  <c r="G241" i="5"/>
  <c r="F241" i="5"/>
  <c r="D241" i="5"/>
  <c r="G235" i="5"/>
  <c r="F235" i="5"/>
  <c r="D235" i="5"/>
  <c r="G229" i="5"/>
  <c r="F229" i="5"/>
  <c r="D229" i="5"/>
  <c r="G223" i="5"/>
  <c r="F223" i="5"/>
  <c r="D223" i="5"/>
  <c r="G218" i="5"/>
  <c r="F218" i="5"/>
  <c r="D218" i="5"/>
  <c r="G213" i="5"/>
  <c r="F213" i="5"/>
  <c r="D213" i="5"/>
  <c r="G207" i="5"/>
  <c r="F207" i="5"/>
  <c r="D207" i="5"/>
  <c r="G202" i="5"/>
  <c r="F202" i="5"/>
  <c r="D202" i="5"/>
  <c r="G197" i="5"/>
  <c r="F197" i="5"/>
  <c r="D197" i="5"/>
  <c r="G191" i="5"/>
  <c r="F191" i="5"/>
  <c r="D191" i="5"/>
  <c r="G185" i="5"/>
  <c r="F185" i="5"/>
  <c r="D185" i="5"/>
  <c r="G179" i="5"/>
  <c r="F179" i="5"/>
  <c r="D179" i="5"/>
  <c r="G174" i="5"/>
  <c r="F174" i="5"/>
  <c r="D174" i="5"/>
  <c r="G168" i="5"/>
  <c r="F168" i="5"/>
  <c r="D168" i="5"/>
  <c r="G162" i="5"/>
  <c r="F162" i="5"/>
  <c r="D162" i="5"/>
  <c r="G156" i="5"/>
  <c r="F156" i="5"/>
  <c r="D156" i="5"/>
  <c r="G150" i="5"/>
  <c r="F150" i="5"/>
  <c r="D150" i="5"/>
  <c r="G144" i="5"/>
  <c r="F144" i="5"/>
  <c r="D144" i="5"/>
  <c r="G138" i="5"/>
  <c r="F138" i="5"/>
  <c r="D138" i="5"/>
  <c r="G132" i="5"/>
  <c r="F132" i="5"/>
  <c r="D132" i="5"/>
  <c r="G126" i="5"/>
  <c r="F126" i="5"/>
  <c r="D126" i="5"/>
  <c r="G120" i="5"/>
  <c r="F120" i="5"/>
  <c r="D120" i="5"/>
  <c r="G114" i="5"/>
  <c r="F114" i="5"/>
  <c r="D114" i="5"/>
  <c r="G108" i="5"/>
  <c r="F108" i="5"/>
  <c r="D108" i="5"/>
  <c r="G102" i="5"/>
  <c r="F102" i="5"/>
  <c r="D102" i="5"/>
  <c r="G97" i="5"/>
  <c r="F97" i="5"/>
  <c r="D97" i="5"/>
  <c r="G92" i="5"/>
  <c r="F92" i="5"/>
  <c r="D92" i="5"/>
  <c r="G86" i="5"/>
  <c r="F86" i="5"/>
  <c r="D86" i="5"/>
  <c r="G80" i="5"/>
  <c r="F80" i="5"/>
  <c r="D80" i="5"/>
  <c r="G75" i="5"/>
  <c r="F75" i="5"/>
  <c r="D75" i="5"/>
  <c r="G70" i="5"/>
  <c r="F70" i="5"/>
  <c r="D70" i="5"/>
  <c r="G64" i="5"/>
  <c r="F64" i="5"/>
  <c r="D64" i="5"/>
  <c r="G59" i="5"/>
  <c r="F59" i="5"/>
  <c r="D59" i="5"/>
  <c r="G53" i="5"/>
  <c r="F53" i="5"/>
  <c r="D53" i="5"/>
  <c r="G47" i="5"/>
  <c r="F47" i="5"/>
  <c r="D47" i="5"/>
  <c r="G41" i="5"/>
  <c r="F41" i="5"/>
  <c r="D41" i="5"/>
  <c r="G35" i="5"/>
  <c r="F35" i="5"/>
  <c r="D35" i="5"/>
  <c r="G30" i="5"/>
  <c r="F30" i="5"/>
  <c r="D30" i="5"/>
  <c r="G24" i="5"/>
  <c r="F24" i="5"/>
  <c r="D24" i="5"/>
  <c r="G19" i="5"/>
  <c r="F19" i="5"/>
  <c r="D19" i="5"/>
  <c r="G14" i="5"/>
  <c r="F14" i="5"/>
  <c r="D14" i="5"/>
  <c r="I60" i="4"/>
  <c r="E60" i="4"/>
  <c r="D60" i="4"/>
  <c r="I59" i="4"/>
  <c r="E59" i="4"/>
  <c r="D59" i="4"/>
  <c r="D58" i="4"/>
  <c r="D57" i="4"/>
  <c r="H56" i="4"/>
  <c r="G56" i="4"/>
  <c r="D55" i="4"/>
  <c r="B55" i="4"/>
  <c r="F54" i="4"/>
  <c r="I54" i="4" s="1"/>
  <c r="D54" i="4"/>
  <c r="B54" i="4"/>
  <c r="D53" i="4"/>
  <c r="B53" i="4"/>
  <c r="F52" i="4"/>
  <c r="I52" i="4" s="1"/>
  <c r="D52" i="4"/>
  <c r="B52" i="4"/>
  <c r="D51" i="4"/>
  <c r="B51" i="4"/>
  <c r="F50" i="4"/>
  <c r="I50" i="4" s="1"/>
  <c r="D50" i="4"/>
  <c r="B50" i="4"/>
  <c r="D49" i="4"/>
  <c r="B49" i="4"/>
  <c r="F48" i="4"/>
  <c r="I48" i="4" s="1"/>
  <c r="D48" i="4"/>
  <c r="B48" i="4"/>
  <c r="F47" i="4"/>
  <c r="I47" i="4" s="1"/>
  <c r="D47" i="4"/>
  <c r="B47" i="4"/>
  <c r="H45" i="4"/>
  <c r="G45" i="4"/>
  <c r="F45" i="4"/>
  <c r="E45" i="4"/>
  <c r="I44" i="4"/>
  <c r="E44" i="4"/>
  <c r="D44" i="4"/>
  <c r="I43" i="4"/>
  <c r="E43" i="4"/>
  <c r="G42" i="4"/>
  <c r="G41" i="4"/>
  <c r="G40" i="4"/>
  <c r="P38" i="4"/>
  <c r="O38" i="4"/>
  <c r="N38" i="4"/>
  <c r="S38" i="4"/>
  <c r="R38" i="4"/>
  <c r="Q38" i="4"/>
  <c r="M38" i="4"/>
  <c r="L38" i="4"/>
  <c r="K38" i="4"/>
  <c r="I38" i="4"/>
  <c r="H38" i="4"/>
  <c r="G38" i="4"/>
  <c r="F38" i="4"/>
  <c r="E38" i="4"/>
  <c r="G34" i="4"/>
  <c r="F34" i="4"/>
  <c r="D34" i="4"/>
  <c r="G29" i="4"/>
  <c r="F29" i="4"/>
  <c r="D29" i="4"/>
  <c r="G24" i="4"/>
  <c r="F24" i="4"/>
  <c r="D24" i="4"/>
  <c r="G19" i="4"/>
  <c r="F19" i="4"/>
  <c r="D19" i="4"/>
  <c r="G14" i="4"/>
  <c r="F14" i="4"/>
  <c r="D14" i="4"/>
  <c r="I599" i="3"/>
  <c r="E599" i="3"/>
  <c r="D599" i="3"/>
  <c r="I598" i="3"/>
  <c r="E598" i="3"/>
  <c r="D598" i="3"/>
  <c r="D597" i="3"/>
  <c r="D596" i="3"/>
  <c r="H595" i="3"/>
  <c r="G595" i="3"/>
  <c r="D594" i="3"/>
  <c r="B594" i="3"/>
  <c r="F593" i="3"/>
  <c r="I593" i="3" s="1"/>
  <c r="D593" i="3"/>
  <c r="B593" i="3"/>
  <c r="D592" i="3"/>
  <c r="B592" i="3"/>
  <c r="F591" i="3"/>
  <c r="I591" i="3" s="1"/>
  <c r="D591" i="3"/>
  <c r="B591" i="3"/>
  <c r="D590" i="3"/>
  <c r="B590" i="3"/>
  <c r="F589" i="3"/>
  <c r="I589" i="3" s="1"/>
  <c r="D589" i="3"/>
  <c r="B589" i="3"/>
  <c r="D588" i="3"/>
  <c r="B588" i="3"/>
  <c r="F587" i="3"/>
  <c r="I587" i="3" s="1"/>
  <c r="D587" i="3"/>
  <c r="B587" i="3"/>
  <c r="F586" i="3"/>
  <c r="I586" i="3" s="1"/>
  <c r="D586" i="3"/>
  <c r="B586" i="3"/>
  <c r="H584" i="3"/>
  <c r="G584" i="3"/>
  <c r="F584" i="3"/>
  <c r="E584" i="3"/>
  <c r="I583" i="3"/>
  <c r="E583" i="3"/>
  <c r="D583" i="3"/>
  <c r="I582" i="3"/>
  <c r="E594" i="3" s="1"/>
  <c r="E582" i="3"/>
  <c r="G581" i="3"/>
  <c r="G580" i="3"/>
  <c r="G579" i="3"/>
  <c r="P577" i="3"/>
  <c r="O577" i="3"/>
  <c r="N577" i="3"/>
  <c r="S577" i="3"/>
  <c r="R577" i="3"/>
  <c r="Q577" i="3"/>
  <c r="M577" i="3"/>
  <c r="L577" i="3"/>
  <c r="K577" i="3"/>
  <c r="I577" i="3"/>
  <c r="H577" i="3"/>
  <c r="G577" i="3"/>
  <c r="F577" i="3"/>
  <c r="E577" i="3"/>
  <c r="G573" i="3"/>
  <c r="F573" i="3"/>
  <c r="D573" i="3"/>
  <c r="G568" i="3"/>
  <c r="F568" i="3"/>
  <c r="D568" i="3"/>
  <c r="G563" i="3"/>
  <c r="F563" i="3"/>
  <c r="D563" i="3"/>
  <c r="G558" i="3"/>
  <c r="F558" i="3"/>
  <c r="D558" i="3"/>
  <c r="G553" i="3"/>
  <c r="F553" i="3"/>
  <c r="D553" i="3"/>
  <c r="G548" i="3"/>
  <c r="F548" i="3"/>
  <c r="D548" i="3"/>
  <c r="G542" i="3"/>
  <c r="F542" i="3"/>
  <c r="D542" i="3"/>
  <c r="G537" i="3"/>
  <c r="F537" i="3"/>
  <c r="D537" i="3"/>
  <c r="G532" i="3"/>
  <c r="F532" i="3"/>
  <c r="D532" i="3"/>
  <c r="G527" i="3"/>
  <c r="F527" i="3"/>
  <c r="D527" i="3"/>
  <c r="G522" i="3"/>
  <c r="F522" i="3"/>
  <c r="D522" i="3"/>
  <c r="G517" i="3"/>
  <c r="F517" i="3"/>
  <c r="D517" i="3"/>
  <c r="G512" i="3"/>
  <c r="F512" i="3"/>
  <c r="D512" i="3"/>
  <c r="G507" i="3"/>
  <c r="F507" i="3"/>
  <c r="D507" i="3"/>
  <c r="G502" i="3"/>
  <c r="F502" i="3"/>
  <c r="D502" i="3"/>
  <c r="G497" i="3"/>
  <c r="F497" i="3"/>
  <c r="D497" i="3"/>
  <c r="G492" i="3"/>
  <c r="F492" i="3"/>
  <c r="D492" i="3"/>
  <c r="G485" i="3"/>
  <c r="F485" i="3"/>
  <c r="D485" i="3"/>
  <c r="G480" i="3"/>
  <c r="F480" i="3"/>
  <c r="D480" i="3"/>
  <c r="G475" i="3"/>
  <c r="F475" i="3"/>
  <c r="D475" i="3"/>
  <c r="G470" i="3"/>
  <c r="F470" i="3"/>
  <c r="D470" i="3"/>
  <c r="G465" i="3"/>
  <c r="F465" i="3"/>
  <c r="D465" i="3"/>
  <c r="G459" i="3"/>
  <c r="F459" i="3"/>
  <c r="D459" i="3"/>
  <c r="G454" i="3"/>
  <c r="F454" i="3"/>
  <c r="D454" i="3"/>
  <c r="G449" i="3"/>
  <c r="F449" i="3"/>
  <c r="D449" i="3"/>
  <c r="G443" i="3"/>
  <c r="F443" i="3"/>
  <c r="D443" i="3"/>
  <c r="G438" i="3"/>
  <c r="F438" i="3"/>
  <c r="D438" i="3"/>
  <c r="G432" i="3"/>
  <c r="F432" i="3"/>
  <c r="D432" i="3"/>
  <c r="G427" i="3"/>
  <c r="F427" i="3"/>
  <c r="D427" i="3"/>
  <c r="G422" i="3"/>
  <c r="F422" i="3"/>
  <c r="D422" i="3"/>
  <c r="G417" i="3"/>
  <c r="F417" i="3"/>
  <c r="D417" i="3"/>
  <c r="G412" i="3"/>
  <c r="F412" i="3"/>
  <c r="D412" i="3"/>
  <c r="G407" i="3"/>
  <c r="F407" i="3"/>
  <c r="D407" i="3"/>
  <c r="G401" i="3"/>
  <c r="F401" i="3"/>
  <c r="D401" i="3"/>
  <c r="G394" i="3"/>
  <c r="F394" i="3"/>
  <c r="D394" i="3"/>
  <c r="G388" i="3"/>
  <c r="F388" i="3"/>
  <c r="D388" i="3"/>
  <c r="G383" i="3"/>
  <c r="F383" i="3"/>
  <c r="D383" i="3"/>
  <c r="G378" i="3"/>
  <c r="F378" i="3"/>
  <c r="D378" i="3"/>
  <c r="G373" i="3"/>
  <c r="F373" i="3"/>
  <c r="D373" i="3"/>
  <c r="G366" i="3"/>
  <c r="F366" i="3"/>
  <c r="D366" i="3"/>
  <c r="G360" i="3"/>
  <c r="F360" i="3"/>
  <c r="D360" i="3"/>
  <c r="G355" i="3"/>
  <c r="F355" i="3"/>
  <c r="D355" i="3"/>
  <c r="G350" i="3"/>
  <c r="F350" i="3"/>
  <c r="D350" i="3"/>
  <c r="G343" i="3"/>
  <c r="F343" i="3"/>
  <c r="D343" i="3"/>
  <c r="G338" i="3"/>
  <c r="F338" i="3"/>
  <c r="D338" i="3"/>
  <c r="G333" i="3"/>
  <c r="F333" i="3"/>
  <c r="D333" i="3"/>
  <c r="G328" i="3"/>
  <c r="F328" i="3"/>
  <c r="D328" i="3"/>
  <c r="G323" i="3"/>
  <c r="F323" i="3"/>
  <c r="D323" i="3"/>
  <c r="G318" i="3"/>
  <c r="F318" i="3"/>
  <c r="D318" i="3"/>
  <c r="G313" i="3"/>
  <c r="F313" i="3"/>
  <c r="D313" i="3"/>
  <c r="G308" i="3"/>
  <c r="F308" i="3"/>
  <c r="D308" i="3"/>
  <c r="G303" i="3"/>
  <c r="F303" i="3"/>
  <c r="D303" i="3"/>
  <c r="G296" i="3"/>
  <c r="F296" i="3"/>
  <c r="D296" i="3"/>
  <c r="G289" i="3"/>
  <c r="F289" i="3"/>
  <c r="D289" i="3"/>
  <c r="G284" i="3"/>
  <c r="F284" i="3"/>
  <c r="D284" i="3"/>
  <c r="G278" i="3"/>
  <c r="F278" i="3"/>
  <c r="D278" i="3"/>
  <c r="G273" i="3"/>
  <c r="F273" i="3"/>
  <c r="D273" i="3"/>
  <c r="G268" i="3"/>
  <c r="F268" i="3"/>
  <c r="D268" i="3"/>
  <c r="G263" i="3"/>
  <c r="F263" i="3"/>
  <c r="D263" i="3"/>
  <c r="G258" i="3"/>
  <c r="F258" i="3"/>
  <c r="D258" i="3"/>
  <c r="G253" i="3"/>
  <c r="F253" i="3"/>
  <c r="D253" i="3"/>
  <c r="G248" i="3"/>
  <c r="F248" i="3"/>
  <c r="D248" i="3"/>
  <c r="G243" i="3"/>
  <c r="F243" i="3"/>
  <c r="D243" i="3"/>
  <c r="G237" i="3"/>
  <c r="F237" i="3"/>
  <c r="D237" i="3"/>
  <c r="G232" i="3"/>
  <c r="F232" i="3"/>
  <c r="D232" i="3"/>
  <c r="G227" i="3"/>
  <c r="F227" i="3"/>
  <c r="D227" i="3"/>
  <c r="G221" i="3"/>
  <c r="F221" i="3"/>
  <c r="D221" i="3"/>
  <c r="G216" i="3"/>
  <c r="F216" i="3"/>
  <c r="D216" i="3"/>
  <c r="G211" i="3"/>
  <c r="F211" i="3"/>
  <c r="D211" i="3"/>
  <c r="G206" i="3"/>
  <c r="F206" i="3"/>
  <c r="D206" i="3"/>
  <c r="G201" i="3"/>
  <c r="F201" i="3"/>
  <c r="D201" i="3"/>
  <c r="G196" i="3"/>
  <c r="F196" i="3"/>
  <c r="D196" i="3"/>
  <c r="G191" i="3"/>
  <c r="F191" i="3"/>
  <c r="D191" i="3"/>
  <c r="G186" i="3"/>
  <c r="F186" i="3"/>
  <c r="D186" i="3"/>
  <c r="G181" i="3"/>
  <c r="F181" i="3"/>
  <c r="D181" i="3"/>
  <c r="G176" i="3"/>
  <c r="F176" i="3"/>
  <c r="D176" i="3"/>
  <c r="G170" i="3"/>
  <c r="F170" i="3"/>
  <c r="D170" i="3"/>
  <c r="G165" i="3"/>
  <c r="F165" i="3"/>
  <c r="D165" i="3"/>
  <c r="G160" i="3"/>
  <c r="F160" i="3"/>
  <c r="D160" i="3"/>
  <c r="G155" i="3"/>
  <c r="F155" i="3"/>
  <c r="D155" i="3"/>
  <c r="G150" i="3"/>
  <c r="F150" i="3"/>
  <c r="D150" i="3"/>
  <c r="G143" i="3"/>
  <c r="F143" i="3"/>
  <c r="D143" i="3"/>
  <c r="G135" i="3"/>
  <c r="F135" i="3"/>
  <c r="D135" i="3"/>
  <c r="G127" i="3"/>
  <c r="F127" i="3"/>
  <c r="D127" i="3"/>
  <c r="G122" i="3"/>
  <c r="F122" i="3"/>
  <c r="D122" i="3"/>
  <c r="G117" i="3"/>
  <c r="F117" i="3"/>
  <c r="D117" i="3"/>
  <c r="G112" i="3"/>
  <c r="F112" i="3"/>
  <c r="D112" i="3"/>
  <c r="G107" i="3"/>
  <c r="F107" i="3"/>
  <c r="D107" i="3"/>
  <c r="G102" i="3"/>
  <c r="F102" i="3"/>
  <c r="D102" i="3"/>
  <c r="G97" i="3"/>
  <c r="F97" i="3"/>
  <c r="D97" i="3"/>
  <c r="G91" i="3"/>
  <c r="F91" i="3"/>
  <c r="D91" i="3"/>
  <c r="G86" i="3"/>
  <c r="F86" i="3"/>
  <c r="D86" i="3"/>
  <c r="G81" i="3"/>
  <c r="F81" i="3"/>
  <c r="D81" i="3"/>
  <c r="G76" i="3"/>
  <c r="F76" i="3"/>
  <c r="D76" i="3"/>
  <c r="G70" i="3"/>
  <c r="F70" i="3"/>
  <c r="D70" i="3"/>
  <c r="G65" i="3"/>
  <c r="F65" i="3"/>
  <c r="D65" i="3"/>
  <c r="G60" i="3"/>
  <c r="F60" i="3"/>
  <c r="D60" i="3"/>
  <c r="G54" i="3"/>
  <c r="F54" i="3"/>
  <c r="D54" i="3"/>
  <c r="G49" i="3"/>
  <c r="F49" i="3"/>
  <c r="D49" i="3"/>
  <c r="G44" i="3"/>
  <c r="F44" i="3"/>
  <c r="D44" i="3"/>
  <c r="G39" i="3"/>
  <c r="F39" i="3"/>
  <c r="D39" i="3"/>
  <c r="G34" i="3"/>
  <c r="F34" i="3"/>
  <c r="D34" i="3"/>
  <c r="G29" i="3"/>
  <c r="F29" i="3"/>
  <c r="D29" i="3"/>
  <c r="G24" i="3"/>
  <c r="F24" i="3"/>
  <c r="D24" i="3"/>
  <c r="G19" i="3"/>
  <c r="F19" i="3"/>
  <c r="D19" i="3"/>
  <c r="G14" i="3"/>
  <c r="F14" i="3"/>
  <c r="D14" i="3"/>
  <c r="I328" i="1"/>
  <c r="E328" i="1"/>
  <c r="D328" i="1"/>
  <c r="I327" i="1"/>
  <c r="E327" i="1"/>
  <c r="D327" i="1"/>
  <c r="D326" i="1"/>
  <c r="D325" i="1"/>
  <c r="H324" i="1"/>
  <c r="G324" i="1"/>
  <c r="D323" i="1"/>
  <c r="B323" i="1"/>
  <c r="F322" i="1"/>
  <c r="I322" i="1" s="1"/>
  <c r="D322" i="1"/>
  <c r="B322" i="1"/>
  <c r="D321" i="1"/>
  <c r="B321" i="1"/>
  <c r="F320" i="1"/>
  <c r="I320" i="1" s="1"/>
  <c r="D320" i="1"/>
  <c r="B320" i="1"/>
  <c r="D319" i="1"/>
  <c r="B319" i="1"/>
  <c r="F318" i="1"/>
  <c r="I318" i="1" s="1"/>
  <c r="D318" i="1"/>
  <c r="B318" i="1"/>
  <c r="D317" i="1"/>
  <c r="B317" i="1"/>
  <c r="F316" i="1"/>
  <c r="I316" i="1" s="1"/>
  <c r="D316" i="1"/>
  <c r="B316" i="1"/>
  <c r="F315" i="1"/>
  <c r="I315" i="1" s="1"/>
  <c r="D315" i="1"/>
  <c r="B315" i="1"/>
  <c r="H313" i="1"/>
  <c r="G313" i="1"/>
  <c r="F313" i="1"/>
  <c r="E313" i="1"/>
  <c r="I312" i="1"/>
  <c r="E312" i="1"/>
  <c r="D312" i="1"/>
  <c r="I311" i="1"/>
  <c r="E311" i="1"/>
  <c r="G310" i="1"/>
  <c r="G309" i="1"/>
  <c r="G308" i="1"/>
  <c r="P306" i="1"/>
  <c r="O306" i="1"/>
  <c r="N306" i="1"/>
  <c r="S306" i="1"/>
  <c r="R306" i="1"/>
  <c r="Q306" i="1"/>
  <c r="M306" i="1"/>
  <c r="L306" i="1"/>
  <c r="K306" i="1"/>
  <c r="I306" i="1"/>
  <c r="H306" i="1"/>
  <c r="G306" i="1"/>
  <c r="F306" i="1"/>
  <c r="E306" i="1"/>
  <c r="G302" i="1"/>
  <c r="F302" i="1"/>
  <c r="D302" i="1"/>
  <c r="G297" i="1"/>
  <c r="F297" i="1"/>
  <c r="D297" i="1"/>
  <c r="G292" i="1"/>
  <c r="F292" i="1"/>
  <c r="D292" i="1"/>
  <c r="G287" i="1"/>
  <c r="F287" i="1"/>
  <c r="D287" i="1"/>
  <c r="G282" i="1"/>
  <c r="F282" i="1"/>
  <c r="D282" i="1"/>
  <c r="G276" i="1"/>
  <c r="F276" i="1"/>
  <c r="D276" i="1"/>
  <c r="G270" i="1"/>
  <c r="F270" i="1"/>
  <c r="D270" i="1"/>
  <c r="G265" i="1"/>
  <c r="F265" i="1"/>
  <c r="D265" i="1"/>
  <c r="G260" i="1"/>
  <c r="F260" i="1"/>
  <c r="D260" i="1"/>
  <c r="G254" i="1"/>
  <c r="F254" i="1"/>
  <c r="D254" i="1"/>
  <c r="G248" i="1"/>
  <c r="F248" i="1"/>
  <c r="D248" i="1"/>
  <c r="G242" i="1"/>
  <c r="F242" i="1"/>
  <c r="D242" i="1"/>
  <c r="G237" i="1"/>
  <c r="F237" i="1"/>
  <c r="D237" i="1"/>
  <c r="G232" i="1"/>
  <c r="F232" i="1"/>
  <c r="D232" i="1"/>
  <c r="G227" i="1"/>
  <c r="F227" i="1"/>
  <c r="D227" i="1"/>
  <c r="G222" i="1"/>
  <c r="F222" i="1"/>
  <c r="D222" i="1"/>
  <c r="G217" i="1"/>
  <c r="F217" i="1"/>
  <c r="D217" i="1"/>
  <c r="G212" i="1"/>
  <c r="F212" i="1"/>
  <c r="D212" i="1"/>
  <c r="G207" i="1"/>
  <c r="F207" i="1"/>
  <c r="D207" i="1"/>
  <c r="G201" i="1"/>
  <c r="F201" i="1"/>
  <c r="D201" i="1"/>
  <c r="G196" i="1"/>
  <c r="F196" i="1"/>
  <c r="D196" i="1"/>
  <c r="G191" i="1"/>
  <c r="F191" i="1"/>
  <c r="D191" i="1"/>
  <c r="G186" i="1"/>
  <c r="F186" i="1"/>
  <c r="D186" i="1"/>
  <c r="G181" i="1"/>
  <c r="F181" i="1"/>
  <c r="D181" i="1"/>
  <c r="G176" i="1"/>
  <c r="F176" i="1"/>
  <c r="D176" i="1"/>
  <c r="G171" i="1"/>
  <c r="F171" i="1"/>
  <c r="D171" i="1"/>
  <c r="G166" i="1"/>
  <c r="F166" i="1"/>
  <c r="D166" i="1"/>
  <c r="G161" i="1"/>
  <c r="F161" i="1"/>
  <c r="D161" i="1"/>
  <c r="G156" i="1"/>
  <c r="F156" i="1"/>
  <c r="D156" i="1"/>
  <c r="G151" i="1"/>
  <c r="F151" i="1"/>
  <c r="D151" i="1"/>
  <c r="G146" i="1"/>
  <c r="F146" i="1"/>
  <c r="D146" i="1"/>
  <c r="G141" i="1"/>
  <c r="F141" i="1"/>
  <c r="D141" i="1"/>
  <c r="G136" i="1"/>
  <c r="F136" i="1"/>
  <c r="D136" i="1"/>
  <c r="G131" i="1"/>
  <c r="F131" i="1"/>
  <c r="D131" i="1"/>
  <c r="G126" i="1"/>
  <c r="F126" i="1"/>
  <c r="D126" i="1"/>
  <c r="G121" i="1"/>
  <c r="F121" i="1"/>
  <c r="D121" i="1"/>
  <c r="G116" i="1"/>
  <c r="F116" i="1"/>
  <c r="D116" i="1"/>
  <c r="G111" i="1"/>
  <c r="F111" i="1"/>
  <c r="D111" i="1"/>
  <c r="G106" i="1"/>
  <c r="F106" i="1"/>
  <c r="D106" i="1"/>
  <c r="G101" i="1"/>
  <c r="F101" i="1"/>
  <c r="D101" i="1"/>
  <c r="G96" i="1"/>
  <c r="F96" i="1"/>
  <c r="D96" i="1"/>
  <c r="G91" i="1"/>
  <c r="F91" i="1"/>
  <c r="D91" i="1"/>
  <c r="G86" i="1"/>
  <c r="F86" i="1"/>
  <c r="D86" i="1"/>
  <c r="G81" i="1"/>
  <c r="F81" i="1"/>
  <c r="D81" i="1"/>
  <c r="G76" i="1"/>
  <c r="F76" i="1"/>
  <c r="D76" i="1"/>
  <c r="G71" i="1"/>
  <c r="F71" i="1"/>
  <c r="D71" i="1"/>
  <c r="G64" i="1"/>
  <c r="F64" i="1"/>
  <c r="D64" i="1"/>
  <c r="G59" i="1"/>
  <c r="F59" i="1"/>
  <c r="D59" i="1"/>
  <c r="G54" i="1"/>
  <c r="F54" i="1"/>
  <c r="D54" i="1"/>
  <c r="G49" i="1"/>
  <c r="F49" i="1"/>
  <c r="D49" i="1"/>
  <c r="G44" i="1"/>
  <c r="F44" i="1"/>
  <c r="D44" i="1"/>
  <c r="G39" i="1"/>
  <c r="F39" i="1"/>
  <c r="D39" i="1"/>
  <c r="G34" i="1"/>
  <c r="F34" i="1"/>
  <c r="D34" i="1"/>
  <c r="G29" i="1"/>
  <c r="F29" i="1"/>
  <c r="D29" i="1"/>
  <c r="G24" i="1"/>
  <c r="F24" i="1"/>
  <c r="D24" i="1"/>
  <c r="G19" i="1"/>
  <c r="F19" i="1"/>
  <c r="D19" i="1"/>
  <c r="G14" i="1"/>
  <c r="F14" i="1"/>
  <c r="D14" i="1"/>
  <c r="F49" i="25" l="1"/>
  <c r="I49" i="25" s="1"/>
  <c r="F51" i="25"/>
  <c r="I51" i="25" s="1"/>
  <c r="F53" i="25"/>
  <c r="I53" i="25" s="1"/>
  <c r="E56" i="25"/>
  <c r="I55" i="25"/>
  <c r="F69" i="22"/>
  <c r="I69" i="22" s="1"/>
  <c r="F64" i="22"/>
  <c r="I64" i="22" s="1"/>
  <c r="F66" i="22"/>
  <c r="I66" i="22" s="1"/>
  <c r="F68" i="22"/>
  <c r="I68" i="22" s="1"/>
  <c r="E70" i="22"/>
  <c r="I70" i="22" s="1"/>
  <c r="E71" i="22"/>
  <c r="F365" i="21"/>
  <c r="I365" i="21" s="1"/>
  <c r="F367" i="21"/>
  <c r="I367" i="21" s="1"/>
  <c r="F369" i="21"/>
  <c r="I369" i="21" s="1"/>
  <c r="E371" i="21"/>
  <c r="I371" i="21" s="1"/>
  <c r="F350" i="20"/>
  <c r="I350" i="20" s="1"/>
  <c r="F352" i="20"/>
  <c r="I352" i="20" s="1"/>
  <c r="F354" i="20"/>
  <c r="I354" i="20" s="1"/>
  <c r="E356" i="20"/>
  <c r="I356" i="20" s="1"/>
  <c r="F223" i="19"/>
  <c r="I223" i="19" s="1"/>
  <c r="F225" i="19"/>
  <c r="I225" i="19" s="1"/>
  <c r="F227" i="19"/>
  <c r="I227" i="19" s="1"/>
  <c r="E229" i="19"/>
  <c r="F155" i="18"/>
  <c r="I155" i="18" s="1"/>
  <c r="F157" i="18"/>
  <c r="I157" i="18" s="1"/>
  <c r="F159" i="18"/>
  <c r="I159" i="18" s="1"/>
  <c r="F161" i="18"/>
  <c r="I161" i="18" s="1"/>
  <c r="F156" i="18"/>
  <c r="I156" i="18" s="1"/>
  <c r="F158" i="18"/>
  <c r="I158" i="18" s="1"/>
  <c r="F160" i="18"/>
  <c r="I160" i="18" s="1"/>
  <c r="E162" i="18"/>
  <c r="I162" i="18" s="1"/>
  <c r="F268" i="17"/>
  <c r="I268" i="17" s="1"/>
  <c r="F270" i="17"/>
  <c r="I270" i="17" s="1"/>
  <c r="F272" i="17"/>
  <c r="I272" i="17" s="1"/>
  <c r="E274" i="17"/>
  <c r="I274" i="17" s="1"/>
  <c r="E275" i="17"/>
  <c r="F364" i="16"/>
  <c r="I364" i="16" s="1"/>
  <c r="F366" i="16"/>
  <c r="I366" i="16" s="1"/>
  <c r="F368" i="16"/>
  <c r="I368" i="16" s="1"/>
  <c r="F371" i="16"/>
  <c r="E370" i="16"/>
  <c r="I370" i="16" s="1"/>
  <c r="F74" i="15"/>
  <c r="I74" i="15" s="1"/>
  <c r="F76" i="15"/>
  <c r="I76" i="15" s="1"/>
  <c r="F78" i="15"/>
  <c r="I78" i="15" s="1"/>
  <c r="F81" i="15"/>
  <c r="E80" i="15"/>
  <c r="I80" i="15" s="1"/>
  <c r="F560" i="14"/>
  <c r="I560" i="14" s="1"/>
  <c r="F562" i="14"/>
  <c r="I562" i="14" s="1"/>
  <c r="F564" i="14"/>
  <c r="I564" i="14" s="1"/>
  <c r="E566" i="14"/>
  <c r="I566" i="14" s="1"/>
  <c r="F101" i="13"/>
  <c r="I101" i="13" s="1"/>
  <c r="F103" i="13"/>
  <c r="I103" i="13" s="1"/>
  <c r="F105" i="13"/>
  <c r="I105" i="13" s="1"/>
  <c r="F108" i="13"/>
  <c r="E107" i="13"/>
  <c r="I107" i="13" s="1"/>
  <c r="E108" i="13"/>
  <c r="I108" i="13" s="1"/>
  <c r="F49" i="12"/>
  <c r="I49" i="12" s="1"/>
  <c r="F44" i="12"/>
  <c r="I44" i="12" s="1"/>
  <c r="F46" i="12"/>
  <c r="I46" i="12" s="1"/>
  <c r="F48" i="12"/>
  <c r="I48" i="12" s="1"/>
  <c r="F51" i="12"/>
  <c r="E50" i="12"/>
  <c r="I50" i="12" s="1"/>
  <c r="F490" i="11"/>
  <c r="I490" i="11" s="1"/>
  <c r="F492" i="11"/>
  <c r="I492" i="11" s="1"/>
  <c r="F494" i="11"/>
  <c r="I494" i="11" s="1"/>
  <c r="F496" i="11"/>
  <c r="I496" i="11" s="1"/>
  <c r="F491" i="11"/>
  <c r="I491" i="11" s="1"/>
  <c r="F493" i="11"/>
  <c r="I493" i="11" s="1"/>
  <c r="F495" i="11"/>
  <c r="I495" i="11" s="1"/>
  <c r="F498" i="11"/>
  <c r="E497" i="11"/>
  <c r="I497" i="11" s="1"/>
  <c r="E498" i="11"/>
  <c r="F49" i="10"/>
  <c r="I49" i="10" s="1"/>
  <c r="F51" i="10"/>
  <c r="I51" i="10" s="1"/>
  <c r="F53" i="10"/>
  <c r="I53" i="10" s="1"/>
  <c r="F56" i="10"/>
  <c r="E55" i="10"/>
  <c r="I55" i="10" s="1"/>
  <c r="E56" i="10"/>
  <c r="I56" i="10" s="1"/>
  <c r="F194" i="9"/>
  <c r="I194" i="9" s="1"/>
  <c r="F196" i="9"/>
  <c r="I196" i="9" s="1"/>
  <c r="F198" i="9"/>
  <c r="I198" i="9" s="1"/>
  <c r="F201" i="9"/>
  <c r="E200" i="9"/>
  <c r="I200" i="9" s="1"/>
  <c r="F59" i="8"/>
  <c r="I59" i="8" s="1"/>
  <c r="F61" i="8"/>
  <c r="I61" i="8" s="1"/>
  <c r="F63" i="8"/>
  <c r="I63" i="8" s="1"/>
  <c r="F66" i="8"/>
  <c r="E65" i="8"/>
  <c r="I65" i="8" s="1"/>
  <c r="F93" i="7"/>
  <c r="I93" i="7" s="1"/>
  <c r="F95" i="7"/>
  <c r="I95" i="7" s="1"/>
  <c r="F97" i="7"/>
  <c r="I97" i="7" s="1"/>
  <c r="F99" i="7"/>
  <c r="I99" i="7" s="1"/>
  <c r="F94" i="7"/>
  <c r="I94" i="7" s="1"/>
  <c r="F96" i="7"/>
  <c r="I96" i="7" s="1"/>
  <c r="F98" i="7"/>
  <c r="I98" i="7" s="1"/>
  <c r="F101" i="7"/>
  <c r="E100" i="7"/>
  <c r="I100" i="7" s="1"/>
  <c r="F45" i="6"/>
  <c r="I45" i="6" s="1"/>
  <c r="F47" i="6"/>
  <c r="I47" i="6" s="1"/>
  <c r="F49" i="6"/>
  <c r="I49" i="6" s="1"/>
  <c r="F52" i="6"/>
  <c r="E51" i="6"/>
  <c r="I51" i="6" s="1"/>
  <c r="E52" i="6"/>
  <c r="I52" i="6" s="1"/>
  <c r="F261" i="5"/>
  <c r="I261" i="5" s="1"/>
  <c r="F263" i="5"/>
  <c r="I263" i="5" s="1"/>
  <c r="F265" i="5"/>
  <c r="I265" i="5" s="1"/>
  <c r="F268" i="5"/>
  <c r="E267" i="5"/>
  <c r="I267" i="5" s="1"/>
  <c r="F49" i="4"/>
  <c r="I49" i="4" s="1"/>
  <c r="F51" i="4"/>
  <c r="I51" i="4" s="1"/>
  <c r="F53" i="4"/>
  <c r="I53" i="4" s="1"/>
  <c r="F56" i="4"/>
  <c r="E55" i="4"/>
  <c r="I55" i="4" s="1"/>
  <c r="E56" i="4"/>
  <c r="I56" i="4" s="1"/>
  <c r="F588" i="3"/>
  <c r="I588" i="3" s="1"/>
  <c r="F590" i="3"/>
  <c r="I590" i="3" s="1"/>
  <c r="F592" i="3"/>
  <c r="I592" i="3" s="1"/>
  <c r="F595" i="3"/>
  <c r="I594" i="3"/>
  <c r="E595" i="3"/>
  <c r="I595" i="3" s="1"/>
  <c r="F317" i="1"/>
  <c r="I317" i="1" s="1"/>
  <c r="F319" i="1"/>
  <c r="I319" i="1" s="1"/>
  <c r="F321" i="1"/>
  <c r="I321" i="1" s="1"/>
  <c r="E323" i="1"/>
  <c r="I323" i="1" s="1"/>
  <c r="E324" i="1"/>
  <c r="F56" i="25" l="1"/>
  <c r="I56" i="25" s="1"/>
  <c r="I57" i="25" s="1"/>
  <c r="F71" i="22"/>
  <c r="I71" i="22" s="1"/>
  <c r="I72" i="22" s="1"/>
  <c r="I73" i="22" s="1"/>
  <c r="E372" i="21"/>
  <c r="F372" i="21"/>
  <c r="I372" i="21" s="1"/>
  <c r="I373" i="21" s="1"/>
  <c r="I374" i="21" s="1"/>
  <c r="F357" i="20"/>
  <c r="E357" i="20"/>
  <c r="I357" i="20" s="1"/>
  <c r="F230" i="19"/>
  <c r="E230" i="19"/>
  <c r="I230" i="19" s="1"/>
  <c r="I229" i="19"/>
  <c r="E163" i="18"/>
  <c r="F163" i="18"/>
  <c r="I163" i="18" s="1"/>
  <c r="I164" i="18" s="1"/>
  <c r="I165" i="18" s="1"/>
  <c r="F275" i="17"/>
  <c r="I275" i="17"/>
  <c r="I276" i="17" s="1"/>
  <c r="I277" i="17" s="1"/>
  <c r="E371" i="16"/>
  <c r="I371" i="16" s="1"/>
  <c r="I372" i="16"/>
  <c r="I373" i="16" s="1"/>
  <c r="E81" i="15"/>
  <c r="I81" i="15" s="1"/>
  <c r="E567" i="14"/>
  <c r="F567" i="14"/>
  <c r="I567" i="14" s="1"/>
  <c r="I568" i="14" s="1"/>
  <c r="I569" i="14" s="1"/>
  <c r="I109" i="13"/>
  <c r="I110" i="13" s="1"/>
  <c r="E51" i="12"/>
  <c r="I51" i="12" s="1"/>
  <c r="I52" i="12" s="1"/>
  <c r="I53" i="12" s="1"/>
  <c r="I498" i="11"/>
  <c r="I499" i="11" s="1"/>
  <c r="I500" i="11" s="1"/>
  <c r="I57" i="10"/>
  <c r="I58" i="10" s="1"/>
  <c r="E201" i="9"/>
  <c r="I201" i="9" s="1"/>
  <c r="E66" i="8"/>
  <c r="I66" i="8" s="1"/>
  <c r="E101" i="7"/>
  <c r="I101" i="7" s="1"/>
  <c r="I102" i="7" s="1"/>
  <c r="I103" i="7" s="1"/>
  <c r="I106" i="7" s="1"/>
  <c r="I53" i="6"/>
  <c r="I54" i="6" s="1"/>
  <c r="E268" i="5"/>
  <c r="I268" i="5" s="1"/>
  <c r="I57" i="4"/>
  <c r="I58" i="4" s="1"/>
  <c r="I596" i="3"/>
  <c r="I597" i="3"/>
  <c r="F324" i="1"/>
  <c r="I324" i="1" s="1"/>
  <c r="I325" i="1" s="1"/>
  <c r="I326" i="1" s="1"/>
  <c r="I58" i="25" l="1"/>
  <c r="I61" i="25" s="1"/>
  <c r="I76" i="22"/>
  <c r="I377" i="21"/>
  <c r="I358" i="20"/>
  <c r="I359" i="20" s="1"/>
  <c r="I231" i="19"/>
  <c r="I232" i="19" s="1"/>
  <c r="I168" i="18"/>
  <c r="I280" i="17"/>
  <c r="I376" i="16"/>
  <c r="I82" i="15"/>
  <c r="I83" i="15" s="1"/>
  <c r="I86" i="15" s="1"/>
  <c r="I572" i="14"/>
  <c r="I113" i="13"/>
  <c r="I56" i="12"/>
  <c r="I503" i="11"/>
  <c r="I61" i="10"/>
  <c r="I202" i="9"/>
  <c r="I203" i="9" s="1"/>
  <c r="I67" i="8"/>
  <c r="I68" i="8" s="1"/>
  <c r="I57" i="6"/>
  <c r="I269" i="5"/>
  <c r="I270" i="5" s="1"/>
  <c r="I61" i="4"/>
  <c r="I600" i="3"/>
  <c r="I329" i="1"/>
  <c r="I362" i="20" l="1"/>
  <c r="I235" i="19"/>
  <c r="I206" i="9"/>
  <c r="I71" i="8"/>
  <c r="I273" i="5"/>
</calcChain>
</file>

<file path=xl/sharedStrings.xml><?xml version="1.0" encoding="utf-8"?>
<sst xmlns="http://schemas.openxmlformats.org/spreadsheetml/2006/main" count="4986" uniqueCount="1932">
  <si>
    <t>Formular F3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</si>
  <si>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</si>
  <si>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r>
      <t>Contractant:</t>
    </r>
    <r>
      <rPr>
        <sz val="8"/>
        <color theme="1"/>
        <rFont val="Arial"/>
        <family val="2"/>
      </rPr>
      <t xml:space="preserve"> IMPEX ROMCATEL CP SA</t>
    </r>
  </si>
  <si>
    <t>LISTA_x000D_
cu cantitatile de lucrari pe categorii de lucrari</t>
  </si>
  <si>
    <r>
      <t xml:space="preserve">Obiect: OB01 </t>
    </r>
    <r>
      <rPr>
        <sz val="10"/>
        <color theme="1"/>
        <rFont val="Calibri"/>
        <family val="2"/>
        <scheme val="minor"/>
      </rPr>
      <t>CASTEL BELDY CORP.A A' B</t>
    </r>
  </si>
  <si>
    <t>[ ron ]</t>
  </si>
  <si>
    <r>
      <t xml:space="preserve">Categorie: CAT01 </t>
    </r>
    <r>
      <rPr>
        <sz val="10"/>
        <color theme="1"/>
        <rFont val="Calibri"/>
        <family val="2"/>
        <scheme val="minor"/>
      </rPr>
      <t>STRUCTURA</t>
    </r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</si>
  <si>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</si>
  <si>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</si>
  <si>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</si>
  <si>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</si>
  <si>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</si>
  <si>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</si>
  <si>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</si>
  <si>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</si>
  <si>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</si>
  <si>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</si>
  <si>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</si>
  <si>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</si>
  <si>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</si>
  <si>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</si>
  <si>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</si>
  <si>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</si>
  <si>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</si>
  <si>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RPCT18B1     82</t>
  </si>
  <si>
    <t xml:space="preserve">MP        </t>
  </si>
  <si>
    <t xml:space="preserve">DESFACEREA DUSUMELELOR DIN LEMN DE RASINOASE INCLUSIV GRINZILE FARA RECUPERAREA MAT *               </t>
  </si>
  <si>
    <t xml:space="preserve">                                                  </t>
  </si>
  <si>
    <t>RPCB18D      99</t>
  </si>
  <si>
    <t xml:space="preserve">M CUB     </t>
  </si>
  <si>
    <t xml:space="preserve">DEMOLAREA BETOANELOR VECHI,CU MIJLOACE MANUALE,PLACI PREFABRICATE &lt;15 CM GROSIME                    </t>
  </si>
  <si>
    <t>RPCT25A1     82</t>
  </si>
  <si>
    <t>DESFACEREA SARPANTELOR DIN LEMN SI A ELEMENTELOR COMPONENTE A ASTER.DIN SCIND.SAU PFL LA CONS.OBIS.*</t>
  </si>
  <si>
    <t>RPCK42B      99</t>
  </si>
  <si>
    <t xml:space="preserve">DESFACEREA PARDOSELILOR RECI-DIN MOZAIC,IN CAMP CONTINUU SAU PLACI MOZAICATE                        </t>
  </si>
  <si>
    <t>RPCF10A      99</t>
  </si>
  <si>
    <t xml:space="preserve">DEMOLAREA ZIDARIEI,PIATRA BRUTA-BOLOVANI RIU-MOLOANE,M.CIMENT-VAR:MIJ.MANUALE,&lt;1MC,1PC.LUCRU        </t>
  </si>
  <si>
    <t>RPCT26B1     82</t>
  </si>
  <si>
    <t xml:space="preserve">DESFACEREA INVELITORILOR DIN OLANE TIGLE SOLZI SAU PROFILATE PE SIPCI INCL DESF.SIPCILOR DOLIILOR * </t>
  </si>
  <si>
    <t>RPCA02A1     82</t>
  </si>
  <si>
    <t xml:space="preserve">SAPATURA DE PAMINT LA SUBZIDIRI EXECUTATE IN COND.SI POZITII GRELE *                                </t>
  </si>
  <si>
    <t>TSD01C1      82</t>
  </si>
  <si>
    <t xml:space="preserve">IMPRASTIEREA CU LOPATA A PAMINT.AFINAT,STRAT UNIFORM 10-30CM.GROS CU SFARIM.BULG.TEREN TARE         </t>
  </si>
  <si>
    <t>TSD04B1      82</t>
  </si>
  <si>
    <t xml:space="preserve">COMPACTAREA CU MAI.DE MINA A UMPLUT.EXECUT.PE STRAT.CU UDAREA FIEC.STRAT DE 10CM GROS.T.COEZIV      </t>
  </si>
  <si>
    <t>RPCA04B1     82</t>
  </si>
  <si>
    <t xml:space="preserve">SPRIJINIRI ORIZ.ALE MAL.SAP.IN SPATII &lt; 1,00 LAT.GRELE CU INTERSPATIILE INTRE DULAPI 5-20CM *       </t>
  </si>
  <si>
    <t>IZF04H1      82</t>
  </si>
  <si>
    <t xml:space="preserve">STRAT HIDROIZ CALD CU PINZA BIT ACOP LIP MAST BIT SAU BIT CU ADAOS CAUCIUC TIP..SUPR INCL&gt;40% VERT  </t>
  </si>
  <si>
    <r>
      <t xml:space="preserve">          L:</t>
    </r>
    <r>
      <rPr>
        <i/>
        <sz val="7"/>
        <color theme="1"/>
        <rFont val="Courier New"/>
        <family val="3"/>
      </rPr>
      <t>11203  -0020:7822589     -MASTIC BITUMINOS MATILOZ PT HIDROIZOLATII</t>
    </r>
  </si>
  <si>
    <r>
      <t xml:space="preserve">          L:</t>
    </r>
    <r>
      <rPr>
        <i/>
        <sz val="7"/>
        <color theme="1"/>
        <rFont val="Courier New"/>
        <family val="3"/>
      </rPr>
      <t>11231  -0022:7800601     -MEMBRANA HIDROIZOLANTA</t>
    </r>
  </si>
  <si>
    <t xml:space="preserve">7606055        </t>
  </si>
  <si>
    <t xml:space="preserve">M         </t>
  </si>
  <si>
    <t xml:space="preserve">PROCEDEU CHIMIC PT.INLATURARE UMIDITATE  TIP FREEZETECH                                             </t>
  </si>
  <si>
    <t>RPCB07B1     82</t>
  </si>
  <si>
    <t xml:space="preserve">BETON ARMAT B200 TURNAT IN PLACA PENTRU DISTRIBUIREA EFORTURILOR                                    </t>
  </si>
  <si>
    <t xml:space="preserve">2100957        </t>
  </si>
  <si>
    <t xml:space="preserve">BETON DE CIMENT    B 200-BC-15   STAS  3622                                                         </t>
  </si>
  <si>
    <t>RPCB09A1     82</t>
  </si>
  <si>
    <t xml:space="preserve">BETON ARMAT B 250 IN ELEMENTE SOLICIT LA RADIERE AARMATE SAU FUND DE MASINI *                       </t>
  </si>
  <si>
    <t xml:space="preserve">7605241        </t>
  </si>
  <si>
    <t xml:space="preserve">BETON IMPERMEABIL                                                                                   </t>
  </si>
  <si>
    <t xml:space="preserve">2100012        </t>
  </si>
  <si>
    <t xml:space="preserve">KG        </t>
  </si>
  <si>
    <t xml:space="preserve">CIMENT PORTLAND                   P   40 VRAC   S   388                                             </t>
  </si>
  <si>
    <t>RPCB09B1     82</t>
  </si>
  <si>
    <t xml:space="preserve">BETON ARMAT MARCA B250 IN ELEMENTE PUTERNIC SOLICITATE LA STRUCTURA DE REZISTENTA                   </t>
  </si>
  <si>
    <t xml:space="preserve">2100969        </t>
  </si>
  <si>
    <t xml:space="preserve">BETON DE CIMENT    B 250-BC20   STAS  3622                                                          </t>
  </si>
  <si>
    <t>RPCB22A1     82</t>
  </si>
  <si>
    <t xml:space="preserve">BETON B300 TURNAT IN CONDITII GRELE DE LUCRU LA CONSOLIDARI                                         </t>
  </si>
  <si>
    <t xml:space="preserve">2100971        </t>
  </si>
  <si>
    <t xml:space="preserve">BETON DE CIMENT    B 300-BC22,5   STAS  3622                                                        </t>
  </si>
  <si>
    <t>RPCJ08B1     82</t>
  </si>
  <si>
    <t xml:space="preserve">TENC.INT.DRIS.PE ZID.CARAM.SAU BET.CU MORT VAR-CIM.25T PT.SPRIT SI MORT. 100T PT.GRUND SI STR.VIZ.* </t>
  </si>
  <si>
    <t>RPCT49C1     82</t>
  </si>
  <si>
    <t xml:space="preserve">BUCATA    </t>
  </si>
  <si>
    <t xml:space="preserve">FORAREA MECANICA A GAURILOR DE 5 CM IN ZIDARIE DE CARAM SIELEM DE BETON ARMAT CU GROSIMEA DE 30CM   </t>
  </si>
  <si>
    <t>RCSG32C      02</t>
  </si>
  <si>
    <t xml:space="preserve">DEMOLAREA PERETILOR DIN ZID.DE CARAM.PLINA/GVP, B.C.A., BLOC.CERAM./BET.USOR, EXCL.SCHELA SI CURAT. </t>
  </si>
  <si>
    <t>RPCG24C1     82</t>
  </si>
  <si>
    <t xml:space="preserve">REPARATII FISURI IN ZID.PRIN INJECT.CU MORTAR DE CIMENT CU ARACET IN ZIDURI DE 1 1/2 CARAMIZI       </t>
  </si>
  <si>
    <t>RPCD09A1     82</t>
  </si>
  <si>
    <t xml:space="preserve">CONFECTIONAT SI MONTAT ARMATURA LA ELEMENTE DE BETON ARMAT CE SE CONSOLIDEAZA                       </t>
  </si>
  <si>
    <t>CP21D1       82</t>
  </si>
  <si>
    <t xml:space="preserve">INADIRE PRIN SUPRAPUNERE ARMATURI,PRIN SUDURA ELECTRICA CU BARE DIN PC-52 SI PC-60 D=10-16MM        </t>
  </si>
  <si>
    <t>IZD08B1      82</t>
  </si>
  <si>
    <t xml:space="preserve">GRUNDUIRE MANUALA,VOPSIRE MECANICA A REZER.METAL 1 STRAT VOPSEA MINIU,1 STRAT VOPSEA EMAIL AL       </t>
  </si>
  <si>
    <t>RPCH04A1     82</t>
  </si>
  <si>
    <t xml:space="preserve">SARP.DIN LEMN RASI.PT.CUPOLE SI TURLE INCLUSIV MONT.FIER.DE PRINDERE SI ANCORARE *                  </t>
  </si>
  <si>
    <t>RPCH38A1     82</t>
  </si>
  <si>
    <t xml:space="preserve">SUSTINERI DE ELEM.DE CONSTR.ORIZ.USOARE PT.ELEM.DE ACOP.CONST.DIN MANELE SCIND.RIGLE SI CUIE        </t>
  </si>
  <si>
    <t>CB45A1       82</t>
  </si>
  <si>
    <t xml:space="preserve">SUSTINERI DIN GRINZI METALICE EXTENSIBILE LA CTII CU H&lt;20M    GRINZILE REZEMIND PE PERETI           </t>
  </si>
  <si>
    <t>CB44B1       82</t>
  </si>
  <si>
    <t xml:space="preserve">SUST CU POPI EXTENS PE5100R PT MONT PLACI,PREDALE TURN PLANSEE MONOL CU GR SAU GR MONOL PL PRED     </t>
  </si>
  <si>
    <t>RPCH38B1     82</t>
  </si>
  <si>
    <t xml:space="preserve">SUSTINERI (SPRAITURI) DE ELEMENTE DE CONSTRUCTIE  ORIZONTALE                                        </t>
  </si>
  <si>
    <t>CB47C1       82</t>
  </si>
  <si>
    <t xml:space="preserve">MONTAREA SI DEMONTARE SCHELEI MET TUBULARE PT LUCRARI DE FINISAJE LA TAVANE MONOLITIZ PREF H&lt;7M     </t>
  </si>
  <si>
    <t>AUT1304      82</t>
  </si>
  <si>
    <t xml:space="preserve">ORE       </t>
  </si>
  <si>
    <t>ORA PR SCHELA MET AUTORID 2CAST.6MART.75KG/M H=31M L=12M 3SC                                       $</t>
  </si>
  <si>
    <t>RPCK05A1     82</t>
  </si>
  <si>
    <t xml:space="preserve">PARDOSELI DIN DULAPI DE RASIN.BATUTI PE GR.EXIST.*                                                  </t>
  </si>
  <si>
    <t>IZF10C1      82</t>
  </si>
  <si>
    <t xml:space="preserve">STRAT TERMOIZOLANT LA TERASE ACOPER PLANSEE CU PLACI...SUPR VERT SAU INCL &gt;40% LIPIT MAST BITUM     </t>
  </si>
  <si>
    <r>
      <t xml:space="preserve">          L:</t>
    </r>
    <r>
      <rPr>
        <i/>
        <sz val="7"/>
        <color theme="1"/>
        <rFont val="Courier New"/>
        <family val="3"/>
      </rPr>
      <t>90220  -0008:2602430     -PLACA POLISTIREN EXTRUDAT DE 5CM GROSIME</t>
    </r>
  </si>
  <si>
    <t>RPCG03A1     82</t>
  </si>
  <si>
    <t xml:space="preserve">ZID DE CARAM PT  UMPLERI DE GOLURI CU GROS =SAU&gt;DE12,5 DIN CARAM 240X115X63 CU M 10Z                </t>
  </si>
  <si>
    <t>RCSG14C      02</t>
  </si>
  <si>
    <t xml:space="preserve">PRACTICAREA DE STREPI IN ZID.EXIST, PT.LEGAREA CU PERETI NOI,DE 1 CARAM.LA FIECARE 2 RAND.CARAM.    </t>
  </si>
  <si>
    <t>RCSU06D      02</t>
  </si>
  <si>
    <t xml:space="preserve">EXEC.SANTURI DE PANA LA 5CM ADANCIME, INPERETI ZIDARIE DE CARAMIDA DE 5X100CMP                      </t>
  </si>
  <si>
    <t>TSA14C1      82</t>
  </si>
  <si>
    <t xml:space="preserve">SAP.MAN.IN GROPI CU LARG.1,5-6M CU SPRIJ.EVAC.MAN. IN PAM.CU UMID.NAT.ADINC.0,0-2M,T.TARE           </t>
  </si>
  <si>
    <t xml:space="preserve">PT.REZERVA DE APA                                 </t>
  </si>
  <si>
    <t>TSF03B1      82</t>
  </si>
  <si>
    <t xml:space="preserve">SPRIJIN.MAL.CU DULAPI FAG ASEZ.ORIZ.,LAT.INTRE MAL.&gt;2,5M,LA ADINC.0,0-4M;0,21-0,6M INTRE DULAPI     </t>
  </si>
  <si>
    <t>RPCA06A      99</t>
  </si>
  <si>
    <t xml:space="preserve">UMPLUTURA DE PAMINT,EXEC.IN STR.ORIZONTALE,20-30 CM GROSIME,UDATA SI BATUTA CU MAIUL DE MINA        </t>
  </si>
  <si>
    <t>TSE02C1      82</t>
  </si>
  <si>
    <t xml:space="preserve">SUTE MP   </t>
  </si>
  <si>
    <t xml:space="preserve">FINISAREA MANUALA A PLATFORMELOR,IN T.TARE                                                          </t>
  </si>
  <si>
    <t>CA01D1       82</t>
  </si>
  <si>
    <t xml:space="preserve">TURNARE BETON SIMPLU IN STRATURI DE 3-20CM GROSIMELA CONSTRUCTII CU H&lt;35M                           </t>
  </si>
  <si>
    <r>
      <t xml:space="preserve">          L:</t>
    </r>
    <r>
      <rPr>
        <i/>
        <sz val="7"/>
        <color theme="1"/>
        <rFont val="Courier New"/>
        <family val="3"/>
      </rPr>
      <t>10173  -0001:CZ0101A1    -PREPARARE BETON B25 CU BALAST,GRANULATIA&lt;31MM,CU CIMENT F25,IN INSTALATII CENTRALIZATE             $</t>
    </r>
  </si>
  <si>
    <t>CA02C1       82</t>
  </si>
  <si>
    <t xml:space="preserve">TURNARE BETON ARMAT IN FUNDATII CONTINUE,RADIERE SI PERETI SUB COTA ZERO A CONSTR CU GROS &lt;30CM     </t>
  </si>
  <si>
    <t xml:space="preserve">PT REZERVA DE APA                                 </t>
  </si>
  <si>
    <t>CA02E1       82</t>
  </si>
  <si>
    <t xml:space="preserve">TURNARE BETON ARMAT IN REZERVOARE SAU BAZINE SUBTERANE                                              </t>
  </si>
  <si>
    <t>CB03A1       82</t>
  </si>
  <si>
    <t xml:space="preserve">COFRAJE PT.BETON IN PERETI,DIAFRAGME,DIN PANOURI SCINDURI LA CTII CU H&lt;20M CU PLANSEE MONOLIT       </t>
  </si>
  <si>
    <t xml:space="preserve">PT REEZERVA DE APA                                </t>
  </si>
  <si>
    <t>CC02B1       82</t>
  </si>
  <si>
    <t xml:space="preserve">MONT ARMAT LA CONSTR H&lt;35M DIN BARE D&lt;12MM IN PE  RETI DIAFRAGME CU DIST DIN PLASTIC                </t>
  </si>
  <si>
    <t>CL21A1       82</t>
  </si>
  <si>
    <t xml:space="preserve">MONTAREA CONFECTIILOR METALICE DIVERSE INGLOBATE  IN BETON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</si>
  <si>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10107  -0001:6309886     -CONFECTII METALICE INGLOBATE  IN BETON</t>
    </r>
  </si>
  <si>
    <t>RPCE35A      99</t>
  </si>
  <si>
    <t xml:space="preserve">IZOLATII HIDROFUGE LA ACOPERISURII,EXEC.CU MEMBRANE(FOI),BITUM PREAPLICAT PRIN INCALZIRE,1 STRAT    </t>
  </si>
  <si>
    <r>
      <t xml:space="preserve">          L:</t>
    </r>
    <r>
      <rPr>
        <i/>
        <sz val="7"/>
        <color theme="1"/>
        <rFont val="Courier New"/>
        <family val="3"/>
      </rPr>
      <t>LC48C  -0007:2600432     -MEMBRANE BITUMATE OXIDATE BITUBIT DAL L=1M</t>
    </r>
  </si>
  <si>
    <t>TRA06A20     82</t>
  </si>
  <si>
    <t xml:space="preserve">TONE      </t>
  </si>
  <si>
    <t>TRANSPORTUL RUTIER AL BETONULUI-MORTARULUI CU AUTOBETONIERA DE 5,5MC DIST.  =20KM                  $</t>
  </si>
  <si>
    <t>TRA01A20P    82</t>
  </si>
  <si>
    <t>TRANSPORTUL RUTIER AL PAMINTULUI SAU MOLOZULUI CU AUTOBASCULANTA DIST.=20 KM                       $</t>
  </si>
  <si>
    <t>TRB01C15     82</t>
  </si>
  <si>
    <t>TRANSPORTUL MATERIALELOR CU ROABA PE PNEURI INC ARUNCARE DESC RASTURNARE GRUP1-3 DISTANTA 50M      $</t>
  </si>
  <si>
    <t>TRB05A19     82</t>
  </si>
  <si>
    <t>TRANSPORTUL MATERIALELOR PRIN PURTAT DIRECT.MATERIALE COMODE SUB 25 KG DISTANTA 90M                $</t>
  </si>
  <si>
    <t>TRI1AA01F1   82</t>
  </si>
  <si>
    <t>INCARCAREA MATERIALELOR,GRUPA A-GRELE SI MARUNTE,PRIN TRAN.PINA LA 10M RAMPA SAU TEREN-AUTO CATEG.1$</t>
  </si>
  <si>
    <t>Cheltuieli directe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</si>
  <si>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</si>
  <si>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</si>
  <si>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</si>
  <si>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</si>
  <si>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 xml:space="preserve"> Material beneficiar</t>
  </si>
  <si>
    <t xml:space="preserve"> Mat. demontat-remont.</t>
  </si>
  <si>
    <t>Factor multiplicare</t>
  </si>
  <si>
    <t>Alte cheltuieli directe</t>
  </si>
  <si>
    <t>TOTAL CHELT. DIRECTE</t>
  </si>
  <si>
    <t>Cheltuieli indirecte    Io =</t>
  </si>
  <si>
    <t>x To</t>
  </si>
  <si>
    <t>Profit                  Po =</t>
  </si>
  <si>
    <t>x (To+Io)</t>
  </si>
  <si>
    <t>TOTAL GENERAL categorie Vo =</t>
  </si>
  <si>
    <t>To+Io+Po</t>
  </si>
  <si>
    <t/>
  </si>
  <si>
    <r>
      <t xml:space="preserve">Categorie: CAT02 </t>
    </r>
    <r>
      <rPr>
        <sz val="10"/>
        <color theme="1"/>
        <rFont val="Calibri"/>
        <family val="2"/>
        <scheme val="minor"/>
      </rPr>
      <t>ARHITECTURA</t>
    </r>
  </si>
  <si>
    <t>RPCT10A1     82</t>
  </si>
  <si>
    <t xml:space="preserve">DESFACEREA TENCUIELILOR INTERIOARE SAU EXTERIOARE OBISNUITE LA PERETI *                             </t>
  </si>
  <si>
    <t xml:space="preserve">TENCUIELI EXTERIOARE ZIDURI                       </t>
  </si>
  <si>
    <t xml:space="preserve">TENCUIELI INTERIOARE                              </t>
  </si>
  <si>
    <t>RPCT11C1     82</t>
  </si>
  <si>
    <t xml:space="preserve">DESFACEREA TENCUIELILOR LA TAVANE DE LA PLANSEE DE LEMN INCLUSIV DESFACEREA SIPCILOR *              </t>
  </si>
  <si>
    <t>RPCT29XA     93</t>
  </si>
  <si>
    <t xml:space="preserve">DESFACEREA PLACAJELOR DIN FAIANTA,GRESIE SI CERAMICA, PARCHET                                       </t>
  </si>
  <si>
    <t>RPCJ03B      99</t>
  </si>
  <si>
    <t xml:space="preserve">REP.TENC.INT.BRUTE LA PERETI DIN ZIDARIE SAU BET.DE 2,5CM GROS.CU MORT.                             </t>
  </si>
  <si>
    <t>RPCJ49A1     82</t>
  </si>
  <si>
    <t xml:space="preserve">TENC.EXT.DRIS.PE ZID.CARAM.SAU BET.DE 2,5 CM GROS.EXEC.IN CIMP CONTINUU *                           </t>
  </si>
  <si>
    <t>RPCJ10A1     82</t>
  </si>
  <si>
    <t>TENC.INT.SUBTIRI LA PERETI BET.ARM.DE 1CM GROS.CU MORT.100T PT.SPRIT SI MORT.VAR CIM.10T GRU.STR.V.*</t>
  </si>
  <si>
    <t>RPCJ36A1     82</t>
  </si>
  <si>
    <t xml:space="preserve">GLET DE IPSOS PE TENC.INT.DRIS.DE 3 MM.GROSIME EXECUTAT CU PASTA IPSOS LA PERETI SI STILPI.         </t>
  </si>
  <si>
    <t>RPCR54A1     82</t>
  </si>
  <si>
    <t xml:space="preserve">VOPSITORIE (ZUGRAVELI LAVABILE) CU VOPSEA PE BAZA DE ACETAT POLIV PT EXTE PE TENC EXIST 3STR MANUAL </t>
  </si>
  <si>
    <r>
      <t xml:space="preserve">          L:</t>
    </r>
    <r>
      <rPr>
        <i/>
        <sz val="7"/>
        <color theme="1"/>
        <rFont val="Courier New"/>
        <family val="3"/>
      </rPr>
      <t>10161  -0017:000023      -VOPSEA SILICATICA DE EXTERIOR</t>
    </r>
  </si>
  <si>
    <t>RPCJ32A1     82</t>
  </si>
  <si>
    <t xml:space="preserve">REP.TENC.LA TAV.PE IMPLET.SIRMA EXEC.PE SUP DREPT.CU M100 PT.SMIR M50 PT.GR.M10 PT.STRAT VIZIBIL *  </t>
  </si>
  <si>
    <t>RPCR24A1     82</t>
  </si>
  <si>
    <t xml:space="preserve">VOPSITORIE SILICATICA PT.INTERIOR PE TENCUIELI EXISTENTE                                            </t>
  </si>
  <si>
    <t xml:space="preserve">ASIM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</si>
  <si>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10161  -0016:7588966     -VOPSEA SILICATICA DE INTERIOR</t>
    </r>
  </si>
  <si>
    <t>RPCJ11B      99</t>
  </si>
  <si>
    <t>TENCUIELI SPEC.DE PROT.ADAOS DE APASTOP SI PERLIT LA PERETI CARAM.SAU BET.TORCRE.CU M100-T,3 CM GROS</t>
  </si>
  <si>
    <t xml:space="preserve">TENCUIELI SPEC.LAMBRIURI                          </t>
  </si>
  <si>
    <t>RPCO51B1     82</t>
  </si>
  <si>
    <t xml:space="preserve">LAMBRIURI LA PERETI EXEC.IN LAMELE,TABLII DIN STEJAR *                                              </t>
  </si>
  <si>
    <t>RCSH17A      02</t>
  </si>
  <si>
    <t xml:space="preserve">TAVANITUL PLANSEELOR DIN LEMN DE RASINOASE                                                          </t>
  </si>
  <si>
    <t>RPCE56C      09</t>
  </si>
  <si>
    <t xml:space="preserve">TERMOIZOLATIE LA TAVANE DIN SALTELE DE VATA MINERALA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</si>
  <si>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LC25B  -0029:2606028     -SALTEA VATA MINERALA  SCO       3000X 600X 90   S5838/3</t>
    </r>
  </si>
  <si>
    <t>RCSH16B      02</t>
  </si>
  <si>
    <t xml:space="preserve">REPARARE PODINA DINTRE GRINZI, PLANSEU LEMN, CU RASIN. + UMPLUTURA ZGURA                            </t>
  </si>
  <si>
    <t xml:space="preserve">ASIM.INLOCUIRE PODINA                             </t>
  </si>
  <si>
    <t>QCD02B31     99</t>
  </si>
  <si>
    <t xml:space="preserve">ZECI MP   </t>
  </si>
  <si>
    <t xml:space="preserve">PERETI GIPSCARTON 1 STR.PL.REZ.UMIDITATE GKBI 15 MM\MONT.CW100\D=60CM\GR.P=130MM\H.MAX=4.50M\W111   </t>
  </si>
  <si>
    <t xml:space="preserve">9270000        </t>
  </si>
  <si>
    <t xml:space="preserve">PANOU EXPUNERE PIVOTANT 120X25X120CM                                                                </t>
  </si>
  <si>
    <t xml:space="preserve">9270001        </t>
  </si>
  <si>
    <t xml:space="preserve">PANOU EXPUNERE SISTEM BLOCARE ROTI ASCUNE 120X25X120CM                                              </t>
  </si>
  <si>
    <t xml:space="preserve">MONTAT PERETE AMOVIBIL CU SCHELET METALIC INCLUS                                                    </t>
  </si>
  <si>
    <t xml:space="preserve">9270002        </t>
  </si>
  <si>
    <t xml:space="preserve">PERETE AMOVIBIL CU SCHELET METALIC INCLUS 25MP                                                      </t>
  </si>
  <si>
    <t>QCD01A31     99</t>
  </si>
  <si>
    <t xml:space="preserve">PERETI GIPSCARTON 1 STR.PL.NORMALA GKB 12.5MM\ MONT.CW100\ D=60CM\ GR.P=125MM\ H.MAX=4.50M\ W111    </t>
  </si>
  <si>
    <r>
      <t xml:space="preserve">          L:</t>
    </r>
    <r>
      <rPr>
        <i/>
        <sz val="7"/>
        <color theme="1"/>
        <rFont val="Courier New"/>
        <family val="3"/>
      </rPr>
      <t>QC001A -0001:8527010     -PLACI GIPS-CARTON NORMALE GKB  9,5 MM 1200/2000</t>
    </r>
  </si>
  <si>
    <r>
      <t xml:space="preserve">          L:</t>
    </r>
    <r>
      <rPr>
        <i/>
        <sz val="7"/>
        <color theme="1"/>
        <rFont val="Courier New"/>
        <family val="3"/>
      </rPr>
      <t>QC007A -0001:2606078     -SALTEA VATA MINERALA  SCO       3000X1200X 60   S5838/3</t>
    </r>
  </si>
  <si>
    <r>
      <t xml:space="preserve">          L:</t>
    </r>
    <r>
      <rPr>
        <i/>
        <sz val="7"/>
        <color theme="1"/>
        <rFont val="Courier New"/>
        <family val="3"/>
      </rPr>
      <t>QC050  -0001:0006702     -MACARA DE FEREASTRA 0,15TF</t>
    </r>
  </si>
  <si>
    <t>QCD02A32     99</t>
  </si>
  <si>
    <t xml:space="preserve">PERETI GIPSCARTON 1 STR.PL.REZ.UMIDITATE GKBI 12.5MM\MONT.CW100\D=40CM\GR.P=125MM\H.MAX=5.50M\W111  </t>
  </si>
  <si>
    <r>
      <t xml:space="preserve">          L:</t>
    </r>
    <r>
      <rPr>
        <i/>
        <sz val="7"/>
        <color theme="1"/>
        <rFont val="Courier New"/>
        <family val="3"/>
      </rPr>
      <t>QC001C -0001:8527045     -PLACI GIPS-CARTON REZ.LA UMIDITATE GKBI 12.5MM 1200/200</t>
    </r>
  </si>
  <si>
    <t>QCK03C01     99</t>
  </si>
  <si>
    <t xml:space="preserve">TAVANE GIPSCARTON PL.NORMALA GKB 1X12.5 MM MONT.PE SCHELET METALIC DE SUSTINERE CU FIXARE DIRECTA   </t>
  </si>
  <si>
    <t>RPCJ35B1     82</t>
  </si>
  <si>
    <t xml:space="preserve">GLET DE VAR IPSOS PE TENC.DRIS.0,7MM GROS.LA TAVANE *                                               </t>
  </si>
  <si>
    <t xml:space="preserve">ASIM.GLET TAVANE GIPS CARTON                      </t>
  </si>
  <si>
    <t>RCSP12D      02</t>
  </si>
  <si>
    <t xml:space="preserve">CONFECTIONARE SI MONTARE GRATI FORJATE SAU ORNAMENTALE, LA FERESTRE                                 </t>
  </si>
  <si>
    <t>RMA25B       02</t>
  </si>
  <si>
    <t xml:space="preserve">CURATIREA SUPRAFETEI ZIDURILOR DIN PIATRA (GATA DECAPATE DE TENCUIELI) IN VEDEREA RETENCUIRII       </t>
  </si>
  <si>
    <t>RPCH10A1     82</t>
  </si>
  <si>
    <t xml:space="preserve">ASTEREALA INVELITORII DIN SCIND.RASIN.DE 24MM EXECUT.CU SCIND.BRUTE LA CONSTR.OBISNUITE *           </t>
  </si>
  <si>
    <t>IZF10G1      82</t>
  </si>
  <si>
    <t xml:space="preserve">STRAT TERMOIZOL.LA TERASE.ETC.CU PLACI VATA MINERALA SUPR.INCL.LIPIT MASTIC BITUM                   </t>
  </si>
  <si>
    <r>
      <t xml:space="preserve">          L:</t>
    </r>
    <r>
      <rPr>
        <i/>
        <sz val="7"/>
        <color theme="1"/>
        <rFont val="Courier New"/>
        <family val="3"/>
      </rPr>
      <t>11226  -0001:2607553     -PLACA VATA MIN IZOL. GEN TIP G  80 1200X 600X30 S5838/5</t>
    </r>
  </si>
  <si>
    <t>RCSH27B      02</t>
  </si>
  <si>
    <t xml:space="preserve">CONFECTII DULGHERESTI, PLATFORMA ORIZ.EXEC.DIN LEMN RASINOASE PT.REFACERE/REPAR.COS PESTE ACOPERIS  </t>
  </si>
  <si>
    <t>RMC05D       02</t>
  </si>
  <si>
    <t xml:space="preserve">LUCARNA CU FRONTON TRIUNGHIL./CUB, STUCT.RIGLE STJ.ECARISAT, ELEM.SEC.RIGLE-SCANDURI BRAD,          </t>
  </si>
  <si>
    <t>RPDE13B      99</t>
  </si>
  <si>
    <t xml:space="preserve">MONTAREA PANOURILOR DE PARAZAPEZI DIN MATERIAL PLASTIC, CU ANCORE                                   </t>
  </si>
  <si>
    <t>IZB01A2      82</t>
  </si>
  <si>
    <t xml:space="preserve">PROTEC CU FOLIE TIP...LIPITA CU ADEZIV...PE SUPRAFATA DIN METAL MONTARE                             </t>
  </si>
  <si>
    <t xml:space="preserve">7800774        </t>
  </si>
  <si>
    <t xml:space="preserve">FOLIE ANTICONDENS                                                                                   </t>
  </si>
  <si>
    <t>RMC18A1      02</t>
  </si>
  <si>
    <t xml:space="preserve">CONF.+MONT.JGHEABURI SIMPLUE, TABLA ZN, SEMIROTUND D=18, FIXATE CU CARLIGE ORNAMENTALE DIN OL       </t>
  </si>
  <si>
    <t>RMC19A1      02</t>
  </si>
  <si>
    <t xml:space="preserve">CONF.+MONT.BURLANE SIMPLE, TBL.ZN, ROTUND D=15,4CM, PRINSE BRATARI ORNAM.OL.INCL.COT.+GURI DEVERS.  </t>
  </si>
  <si>
    <t>RMC20A       02</t>
  </si>
  <si>
    <t xml:space="preserve">INVELITORI TIGLA, 350X 170MM, COAME 320MM, ASEZ.SIMPLU SIPCI-BRAD F.AST., LEGATE CU SARMA DE SIPCI  </t>
  </si>
  <si>
    <t>CE23A1       82</t>
  </si>
  <si>
    <t xml:space="preserve">PLASA DE SIGURANTA REFOLOS.LA EXEC.INVELITORI CONSSTRUCTII                                          </t>
  </si>
  <si>
    <t>RMF41B       02</t>
  </si>
  <si>
    <t xml:space="preserve">IGNIFUGARE SUPRAFETE STRUCTURI DIN LEMN CU SOLUTIE TIP...APLICATA PRIN STROPIRE, INSTAL.PRES.RIDIC. </t>
  </si>
  <si>
    <r>
      <t xml:space="preserve">          L:</t>
    </r>
    <r>
      <rPr>
        <i/>
        <sz val="7"/>
        <color theme="1"/>
        <rFont val="Courier New"/>
        <family val="3"/>
      </rPr>
      <t>LRM16  -0001:CZ05RM02    -SOLUTIE TIP ... IGNIFUGARE LEMN (SE VA PRECIZA TIP SOL.SI RETETA)</t>
    </r>
  </si>
  <si>
    <t>CN15D1       82</t>
  </si>
  <si>
    <t xml:space="preserve">VOPSIREA LEMNARIEI CU SOLUTII SPECIALE,CU VOPSELE ANTISEPTICE,HIDROFUGE PE LEMN IMPREGNAT           </t>
  </si>
  <si>
    <t>RPCO10B1     82</t>
  </si>
  <si>
    <t xml:space="preserve">INLOCUIRE GLAFURI LA FERESTRE DIN CHERES.STEJAR                                                     </t>
  </si>
  <si>
    <t>RPCO01B      02</t>
  </si>
  <si>
    <t xml:space="preserve">CONFECT.SI MONT.FERESTRE DIN LEMN,SIMPLE CU DESCHID. INT. DIN CHEREST.STEJAR SAU FOIOASE            </t>
  </si>
  <si>
    <r>
      <t xml:space="preserve">          L:</t>
    </r>
    <r>
      <rPr>
        <i/>
        <sz val="7"/>
        <color theme="1"/>
        <rFont val="Courier New"/>
        <family val="3"/>
      </rPr>
      <t>LC30A  -0071:2947729     -PERVAZ STEJAR PT PARD 14 X 24 MM</t>
    </r>
  </si>
  <si>
    <t xml:space="preserve">7601350        </t>
  </si>
  <si>
    <t xml:space="preserve">FERESTRE LEMN CU GEAM TERMOPAN                                                                      </t>
  </si>
  <si>
    <t xml:space="preserve">stejar                                            </t>
  </si>
  <si>
    <t>RPCO10E      02</t>
  </si>
  <si>
    <t xml:space="preserve">INLOC.SPROSURI LA USI-FERESTRE LEMN DUBLE EXEC CHERESTEA STEJAR SAU FOIOASE                         </t>
  </si>
  <si>
    <t xml:space="preserve">RESTAURARE FERESTRE                               </t>
  </si>
  <si>
    <t>RPCO31E1     82</t>
  </si>
  <si>
    <t xml:space="preserve">MONTARE USI DE LEMN EXTER.SIMPLE DIN STEJAR SUPRALUMINA                                             </t>
  </si>
  <si>
    <t xml:space="preserve">7893108        </t>
  </si>
  <si>
    <t xml:space="preserve">USA MASIVA LEMN STEJAR                                                                              </t>
  </si>
  <si>
    <t>RPCO43E1     82</t>
  </si>
  <si>
    <t xml:space="preserve">REPARATII RADICALE LA USI DE LEMN                                                                   </t>
  </si>
  <si>
    <t>RPCO45B1     82</t>
  </si>
  <si>
    <t xml:space="preserve">REPARARE USI LEMN PRIN INLOC.FERONERIE-BALAMALE BROASCA                                             </t>
  </si>
  <si>
    <t>RPCO21E1     82</t>
  </si>
  <si>
    <t xml:space="preserve">CONFECTIONARE USI LEMN INT.SIMPLE UN CANT,STEJAR , FRIZURI SI TABLII PE TOC CU TABL.ORNAMENTALE *   </t>
  </si>
  <si>
    <t xml:space="preserve">RESTAURARE USI                                    </t>
  </si>
  <si>
    <t>RPCP32B      99</t>
  </si>
  <si>
    <t xml:space="preserve">INLOCUIREA USILOR METAL,CONF.DIN PROFILE+TABLA AL,INCL.ARM+FERONERIA,MONT.IN ZID:1 CANAT,S=7-15 MP  </t>
  </si>
  <si>
    <t xml:space="preserve">REPARAREA USILOR DIN METAL                        </t>
  </si>
  <si>
    <r>
      <t xml:space="preserve">          L:</t>
    </r>
    <r>
      <rPr>
        <i/>
        <sz val="7"/>
        <color theme="1"/>
        <rFont val="Courier New"/>
        <family val="3"/>
      </rPr>
      <t>LC09G  -0001:6102816     -CHIT DE ETANS. SILICON TIP DURASIL W 15</t>
    </r>
  </si>
  <si>
    <t xml:space="preserve">9270102        </t>
  </si>
  <si>
    <t xml:space="preserve">USA METALICA                                                                                        </t>
  </si>
  <si>
    <t>CI06A        02</t>
  </si>
  <si>
    <t xml:space="preserve">PLACAJ FAIANTA 15X15-30X30CM FIXATE MORT.CIM-VAR M 100-T 2CM GROS.PE SUPRAF.PLANE &gt;10MP             </t>
  </si>
  <si>
    <r>
      <t xml:space="preserve">          L:</t>
    </r>
    <r>
      <rPr>
        <i/>
        <sz val="7"/>
        <color theme="1"/>
        <rFont val="Courier New"/>
        <family val="3"/>
      </rPr>
      <t>LC64E  -0054:2401064     -FAIANTA FILDES       MUCHII DREPT 150X 75X5,5 C. E S233</t>
    </r>
  </si>
  <si>
    <r>
      <t xml:space="preserve">          L:</t>
    </r>
    <r>
      <rPr>
        <i/>
        <sz val="7"/>
        <color theme="1"/>
        <rFont val="Courier New"/>
        <family val="3"/>
      </rPr>
      <t>LCU01H -0008:0003831     -MALAXOR PT.ADEZIVI</t>
    </r>
  </si>
  <si>
    <t>CD23A        02</t>
  </si>
  <si>
    <t xml:space="preserve">TAVANE SUSPENDATE DIN GIPSCARTON PE SCHELET DE SUSTINERE METALIC 1 PLACA RF DE 12,5 MM PT RF 30 GRD </t>
  </si>
  <si>
    <r>
      <t xml:space="preserve">          L:</t>
    </r>
    <r>
      <rPr>
        <i/>
        <sz val="7"/>
        <color theme="1"/>
        <rFont val="Courier New"/>
        <family val="3"/>
      </rPr>
      <t>LC27B  -0014:8527030     -PLACI GIPS-CARTON REZISTENTE LA FOC GKF 12.5MM 1200/200</t>
    </r>
  </si>
  <si>
    <r>
      <t xml:space="preserve">          L:</t>
    </r>
    <r>
      <rPr>
        <i/>
        <sz val="7"/>
        <color theme="1"/>
        <rFont val="Courier New"/>
        <family val="3"/>
      </rPr>
      <t>LC41A  -0001:8558110     -TIRANT-TIJA CU BUCLA  125 MM</t>
    </r>
  </si>
  <si>
    <t>CJ08B1       82</t>
  </si>
  <si>
    <t xml:space="preserve">ORNAMENTE DECORATIVE LA INTERIOR PREFABRICATE DIN IPSOS,AVIND LUNGIMEA PERIMETRULUI 101-200CM       </t>
  </si>
  <si>
    <t xml:space="preserve">ASIM RESTAURAT ORNAM.DECORATIVE                   </t>
  </si>
  <si>
    <t>CJ02A1       82</t>
  </si>
  <si>
    <t xml:space="preserve">SCAFE SI PROFILE SIMPLE LA INTERIOR,PE RABIT CU MORTAR DE IPSOS AVIND LATIMEA 30-50CM               </t>
  </si>
  <si>
    <t>RCSE16B      02</t>
  </si>
  <si>
    <t xml:space="preserve">STRAT TERMOIZOL.DIN B.C.A., 100-125MM GROS., LA TERASE, ACOPERISURI, PLANSEE, ASEZ.NISIP 10CM       </t>
  </si>
  <si>
    <t xml:space="preserve">7800017        </t>
  </si>
  <si>
    <t xml:space="preserve">POLISTIREN EXTRUDAT ROOFMATE-SL  1250X600X40 MM                                                     </t>
  </si>
  <si>
    <t>RCSE04A      99</t>
  </si>
  <si>
    <t xml:space="preserve">STRAT DE PROTECTIE A HIDROIZOLATIILOR CU MORTAR DE CIMENT M-100,GR.=4 CM,CU PLASA SIRMA D=2 MM      </t>
  </si>
  <si>
    <t>RPCK01C1     82</t>
  </si>
  <si>
    <t xml:space="preserve">STRAT SUPORT PT.PARDOSELI DIN CARAMIDA                                                              </t>
  </si>
  <si>
    <t>RPCK01F1     82</t>
  </si>
  <si>
    <t xml:space="preserve">STRAT SUPORT PT PARDOSELI DIN DUSUM OARBE SCIND RASIN 24MM BATUTEPE RIGLE STEJAR 50X80 DIST 60CM    </t>
  </si>
  <si>
    <t>RPCK01A1     82</t>
  </si>
  <si>
    <t xml:space="preserve">STRAT SUPORT PT PARDOSELI DIN BETON B50(ADAOS 20KGCIMENT/MC BETON)CU FATA ZGIRIATA DE 10CM GROSIME  </t>
  </si>
  <si>
    <t xml:space="preserve">ASIM SAPA USCATA PT PARDOSEALA PIATRA             </t>
  </si>
  <si>
    <t>RPCK09C1     82</t>
  </si>
  <si>
    <t xml:space="preserve">PARDOSELI PARCHET STEJAR,FAG PE SUPORT EXIST.CURAT.MONT.IN MODEL DECORATIV  -  PRIN BATERE IN CUIE* </t>
  </si>
  <si>
    <r>
      <t xml:space="preserve">          L:</t>
    </r>
    <r>
      <rPr>
        <i/>
        <sz val="7"/>
        <color theme="1"/>
        <rFont val="Courier New"/>
        <family val="3"/>
      </rPr>
      <t>10129  -0025:2941894     -PARCHET STEJAR,CER  17 X 60 X 200    XXX LMB,UL S 228/3</t>
    </r>
  </si>
  <si>
    <r>
      <t xml:space="preserve">          L:</t>
    </r>
    <r>
      <rPr>
        <i/>
        <sz val="7"/>
        <color theme="1"/>
        <rFont val="Courier New"/>
        <family val="3"/>
      </rPr>
      <t>10196  -0001:2960395     -FRIZURI STEJAR,CER   17 X 50 X 600    XXX       S 228/1</t>
    </r>
  </si>
  <si>
    <t>RCSK34B      02</t>
  </si>
  <si>
    <t xml:space="preserve">PARDOSELI DIN CARAMIDA ASEZATA PE MUCHIE 240X15X63MM,                                               </t>
  </si>
  <si>
    <t xml:space="preserve">CRAMA                                             </t>
  </si>
  <si>
    <t>RPCK41C      02</t>
  </si>
  <si>
    <t xml:space="preserve">PARDOSELI DECORATIVE CU MOCHETA POLICROM SAU DIN LANA PLUSATA                                       </t>
  </si>
  <si>
    <t>RCSK22E      02</t>
  </si>
  <si>
    <t xml:space="preserve">REPAR.PARDOSELI DIN PLACI MARMURA/GRANIT/PIATRA/IMITATII MARMURA, CU PLACI DIN GRANIT               </t>
  </si>
  <si>
    <r>
      <t xml:space="preserve">          L:</t>
    </r>
    <r>
      <rPr>
        <i/>
        <sz val="7"/>
        <color theme="1"/>
        <rFont val="Courier New"/>
        <family val="3"/>
      </rPr>
      <t>LRC57C -0239:2202203     -PLACI PIATRA NAT-GRANITOIDE,IZOTROPE</t>
    </r>
  </si>
  <si>
    <t>RCSK24A      02</t>
  </si>
  <si>
    <t>REPARARE PARDOSELI DIN PLACI DE GRESIE CERAMICA, CU PLACI PANA LA 60CMP/BUC, ORICE FORMAT SI CULOARE</t>
  </si>
  <si>
    <r>
      <t xml:space="preserve">          L:</t>
    </r>
    <r>
      <rPr>
        <i/>
        <sz val="7"/>
        <color theme="1"/>
        <rFont val="Courier New"/>
        <family val="3"/>
      </rPr>
      <t>LRC60  -0001:7330662     -NEGRU DE  FATADA   NI.83-67</t>
    </r>
  </si>
  <si>
    <r>
      <t xml:space="preserve">          L:</t>
    </r>
    <r>
      <rPr>
        <i/>
        <sz val="7"/>
        <color theme="1"/>
        <rFont val="Courier New"/>
        <family val="3"/>
      </rPr>
      <t>LRC64A -0168:2406040     -PLACI CESAROM GLAZUR.SIMP. NEGRU   40X 40X 6 C. 1 S7813</t>
    </r>
  </si>
  <si>
    <t>RPCK15C1     82</t>
  </si>
  <si>
    <t xml:space="preserve">RASCHETARE PARCHET STEJAR,FAG EXECUTATA CU DISCURI ABRAZIVE                                         </t>
  </si>
  <si>
    <t>RPCK16A1     82</t>
  </si>
  <si>
    <t xml:space="preserve">CERUIRE PARDOSELI DIN PARCHET *                                                                     </t>
  </si>
  <si>
    <t>RPCK72A1     82</t>
  </si>
  <si>
    <t xml:space="preserve">LACUIREA PARCHETULUI CU LAC PALUX IN TREI STRATURI                                                  </t>
  </si>
  <si>
    <t>RPCK44B1     82</t>
  </si>
  <si>
    <t xml:space="preserve">PARDOSELI DIN PLACI DE PIATRA EXEC.CU PLACI*                                                        </t>
  </si>
  <si>
    <t xml:space="preserve">TERASE, PODEST, SCARI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</si>
  <si>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10140  -0011:2020335     -PLACAJ PIATRA</t>
    </r>
  </si>
  <si>
    <t>RME17A       02</t>
  </si>
  <si>
    <t xml:space="preserve">TREPTE MASIVE PIATRA-CARIERA, 20X40CM PROFIL SIMPLU, MONT.PE FUNDATII BET.EXIST., INCL.ROSTUIREA    </t>
  </si>
  <si>
    <r>
      <t xml:space="preserve">          L:</t>
    </r>
    <r>
      <rPr>
        <i/>
        <sz val="7"/>
        <color theme="1"/>
        <rFont val="Courier New"/>
        <family val="3"/>
      </rPr>
      <t>LRM02  -0001:CZ02RM4     -MORTAR DE VAR SIMPLU</t>
    </r>
  </si>
  <si>
    <r>
      <t xml:space="preserve">          L:</t>
    </r>
    <r>
      <rPr>
        <i/>
        <sz val="7"/>
        <color theme="1"/>
        <rFont val="Courier New"/>
        <family val="3"/>
      </rPr>
      <t>LRM03  -0002:8000870     -TREPTE DIN PIATRA,SIMPLE-PROFILETE,GATA FASONATE...*)</t>
    </r>
  </si>
  <si>
    <t>RPCL16A      99</t>
  </si>
  <si>
    <t xml:space="preserve">REPARARE PLACAJ VANGURI DREPTE DE SCARI PE FETELE VAZUTE CU MOZAIC GRANULAT DIN PIATRA TUR.PE LOC   </t>
  </si>
  <si>
    <t xml:space="preserve">ASIM.REPARATIE SCARA DIN PIATRA                   </t>
  </si>
  <si>
    <r>
      <t xml:space="preserve">          L:</t>
    </r>
    <r>
      <rPr>
        <i/>
        <sz val="7"/>
        <color theme="1"/>
        <rFont val="Courier New"/>
        <family val="3"/>
      </rPr>
      <t>LC58C  -0001:2204363     -MOZAIC DIN MARMURA ALBA   VRAC  G= 0,5X 1,0MM</t>
    </r>
  </si>
  <si>
    <t>RPCL08A      99</t>
  </si>
  <si>
    <t xml:space="preserve">REPARAT MINA CURENTA METAL.SIMPLA LA SCARI DREPTE CU TEAVA DE 1 1/4" SAU PROFILE DE OTEL            </t>
  </si>
  <si>
    <t>RMDC09A3     99</t>
  </si>
  <si>
    <t xml:space="preserve">PROFILE/SCAFE IPSOS TRASE PE LOC LA PERETI, GRUND,GLET PE SUPR.PLANE, DESFAS.SCAFA/PROFIL 30- 50 CM </t>
  </si>
  <si>
    <t>RMDC09A5     99</t>
  </si>
  <si>
    <t xml:space="preserve">PROFILE/SCAFE IPSOS TRASE PE LOC LA PERETI, GRUND,GLET PE SUPR.PLANE, DESFAS.SCAFA/PROFIL 80-120 CM </t>
  </si>
  <si>
    <t xml:space="preserve">REPARARE PROFILE FATADE                           </t>
  </si>
  <si>
    <t>RCSN05A      02</t>
  </si>
  <si>
    <t xml:space="preserve">REPAR.PROFILE DREPTE,TRASE PE LOC CU SABLONUL,LA CORNISE,&lt;0.75M,M-50T,PE ZIDARIE/BETON,             </t>
  </si>
  <si>
    <t xml:space="preserve">REPARARE ORNAMENTE LA CORNISE                     </t>
  </si>
  <si>
    <t>RMDC09A4     99</t>
  </si>
  <si>
    <t xml:space="preserve">PROFILE/SCAFE IPSOS TRASE PE LOC LA PERETI, GRUND,GLET PE SUPR.PLANE, DESFAS.SCAFA/PROFIL 50- 80 CM </t>
  </si>
  <si>
    <t xml:space="preserve">REPARATII CAPITELURI SI COLOANE                   </t>
  </si>
  <si>
    <t>CG13B1       82</t>
  </si>
  <si>
    <t xml:space="preserve">PARDOSELI DIN DALE PE PIATRA MONTATE SIMPLU SAU CUDESEN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</si>
  <si>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10140  -0001:2202054     -PLACA MARM.  RUSCHITA   CAL.I    G=2CM           S 3415</t>
    </r>
  </si>
  <si>
    <t>RPCS01B      02</t>
  </si>
  <si>
    <t xml:space="preserve">TROTUARE,DALE DE BETON BC10/8-B150,TURNAT PE LOC,PE STRAT DE NISIP,ROST.UMPL.NISIP,100X100X10 CM    </t>
  </si>
  <si>
    <t>RMDF01A      99</t>
  </si>
  <si>
    <t xml:space="preserve">MONT.PLACI PIATRA-TRAVERTIN/CALCAROASA,MARM., LA PER.-STALP-SOCLU, ,CAMP CONTINUU, SUPR.CONTUR REG. </t>
  </si>
  <si>
    <t xml:space="preserve">RESTAURARE SOCLU CU PIATRA PERIMX60CM             </t>
  </si>
  <si>
    <t>CB47A1       82</t>
  </si>
  <si>
    <t xml:space="preserve">MONTAREA SI DEMONTARE SCHELEI MET TUBULARE PT LUCRARI PE SUPRAFETE VERTICALE  H&lt;30,0M               </t>
  </si>
  <si>
    <t>AUT1302      82</t>
  </si>
  <si>
    <t>ORA PR SCHELA MET AUTORID.3CAST.3,5TF H=31M L=29M 3SCHIM.                                          $</t>
  </si>
  <si>
    <t>RPDE06G      99</t>
  </si>
  <si>
    <t xml:space="preserve">PARAPET RIGID GREU DIN ZIDARIE DE PIATRA BRUTA, PE FUNDATII SAU ZIDURI DE SPAIJIN EXISTENATE        </t>
  </si>
  <si>
    <r>
      <t xml:space="preserve">          L:</t>
    </r>
    <r>
      <rPr>
        <i/>
        <sz val="7"/>
        <color theme="1"/>
        <rFont val="Courier New"/>
        <family val="3"/>
      </rPr>
      <t>DL02C  -0001:2101509     -MORTAR DE CIMENT M100-T</t>
    </r>
  </si>
  <si>
    <t>RCSO12A      02</t>
  </si>
  <si>
    <t xml:space="preserve">CONF./MONT.OBLOANE SIMPLE, TABLII PLINE, EXEC CHERESTEA RASIN., RAME SI TABLI SCANDURA              </t>
  </si>
  <si>
    <t xml:space="preserve">2947751        </t>
  </si>
  <si>
    <t xml:space="preserve">OBLOANE RUL. DIN LAMELE DE STEJAR                                                                   </t>
  </si>
  <si>
    <t>RCAPMA222    02</t>
  </si>
  <si>
    <t xml:space="preserve">INDEPARTARE PREPARATIE STRAT /STRATURI PICTURALE SUPRAPUSE ORIGINALULUI,PE ARCE,BOLTI,TAVANE        </t>
  </si>
  <si>
    <t xml:space="preserve">REFACERE PICTURA                                  </t>
  </si>
  <si>
    <t>RCAPMA313    02</t>
  </si>
  <si>
    <t xml:space="preserve">CURATARE DEPUNERI NEADERENTE: SUPRAFETE PE ARCE,BOLTI,TAVANE, CU STRAT PICTURAL BINE CONSERVAT      </t>
  </si>
  <si>
    <t>RCAPMA132    02</t>
  </si>
  <si>
    <t xml:space="preserve">CONSOLIDARE STRAT DE CULOARE DESPRINS+STR.PREPARATIE, DEGRADARE 30-50% /MP, ARCE,BOLTI,TAVANE       </t>
  </si>
  <si>
    <r>
      <t xml:space="preserve">          L:</t>
    </r>
    <r>
      <rPr>
        <i/>
        <sz val="7"/>
        <color theme="1"/>
        <rFont val="Courier New"/>
        <family val="3"/>
      </rPr>
      <t>LPM01  -0001:7803770     -CONSOLIDANT ORGANIC - CASEINA</t>
    </r>
  </si>
  <si>
    <r>
      <t xml:space="preserve">          L:</t>
    </r>
    <r>
      <rPr>
        <i/>
        <sz val="7"/>
        <color theme="1"/>
        <rFont val="Courier New"/>
        <family val="3"/>
      </rPr>
      <t>LPM02  -0003:7803807     -ACETONA</t>
    </r>
  </si>
  <si>
    <t xml:space="preserve">RMPA1.2.1      </t>
  </si>
  <si>
    <t xml:space="preserve">DMP       </t>
  </si>
  <si>
    <t xml:space="preserve">CONSOLIDAREA SUPRAFETELOR CU PIERDEREA COIZIUNII SUPRAFETE PLANE                                    </t>
  </si>
  <si>
    <t xml:space="preserve">LUCRARI ARTA IN PIATRA                            </t>
  </si>
  <si>
    <t xml:space="preserve">RMPA3.1.1      </t>
  </si>
  <si>
    <t xml:space="preserve">DESPRAFUIREA SUPRAFETELOR SUPRAFETE PLANE                                                           </t>
  </si>
  <si>
    <t xml:space="preserve">RMPB3.2.1      </t>
  </si>
  <si>
    <t>DECIMETRII</t>
  </si>
  <si>
    <t xml:space="preserve">ROSTUIREA SPATIILOR DINTRE MODULE PIATRA SUPRAFETE PLANE                                            </t>
  </si>
  <si>
    <t xml:space="preserve">RMPB3.3.1      </t>
  </si>
  <si>
    <t xml:space="preserve">TRATAREA FISURILOR SI MICROFISURILOR SUPRAFETE PLANE                                                </t>
  </si>
  <si>
    <t xml:space="preserve">RMPB3.7.1      </t>
  </si>
  <si>
    <t xml:space="preserve">CHITUIRI CU MORTAR DE RESTAURARE SUPRAFETE PLANE                                                    </t>
  </si>
  <si>
    <t xml:space="preserve">RMPD1.1.1      </t>
  </si>
  <si>
    <t xml:space="preserve">HIDROFUGAREA SUPRAFETELOR                                                                           </t>
  </si>
  <si>
    <t xml:space="preserve">RMPD1.2.1      </t>
  </si>
  <si>
    <t xml:space="preserve">BIOCIDAREA SUPRAFETELOR                                                                             </t>
  </si>
  <si>
    <t xml:space="preserve">RMPF1.5.1      </t>
  </si>
  <si>
    <t xml:space="preserve">REINTREGIRE VOLUMETRICA                                                                             </t>
  </si>
  <si>
    <t xml:space="preserve">RMPF1.5.2.2    </t>
  </si>
  <si>
    <t xml:space="preserve">REINTREGIRE CROMATICA ELEMENTE DE PIATRA                                                            </t>
  </si>
  <si>
    <t xml:space="preserve">RMPF1.5.2.3    </t>
  </si>
  <si>
    <t xml:space="preserve">REINTREGIRE CROMATICA ELEMENTE DECORATIVE DE MORTAR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</si>
  <si>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10133  -0001:2803377     -ORNAMENTE PREFABR.IPSOS-ROZETE ORNAMENT.       &lt;100 CM</t>
    </r>
  </si>
  <si>
    <t xml:space="preserve">MOB.REST.1     </t>
  </si>
  <si>
    <t xml:space="preserve">RESTAURARE ELEMENTE BIBLIOTECA                                                                      </t>
  </si>
  <si>
    <t xml:space="preserve">MOB.REST.2     </t>
  </si>
  <si>
    <t xml:space="preserve">RESTAURARE COLOANE ORNAMENTALE LEMN BIBLIOTECA                                                      </t>
  </si>
  <si>
    <t xml:space="preserve">MOB.REST.3     </t>
  </si>
  <si>
    <t xml:space="preserve">RESTAURARE CAPITELURI                                                                               </t>
  </si>
  <si>
    <t>TRA04A20     82</t>
  </si>
  <si>
    <t>TRANSPORT RUTIER MATER.SEMIFABR. CU AUTOREMORCHERE CU REMORCI TREILER SUB 20T PE DIS.20 KM.*       $</t>
  </si>
  <si>
    <r>
      <t xml:space="preserve">Categorie: CAT02_ </t>
    </r>
    <r>
      <rPr>
        <sz val="10"/>
        <color theme="1"/>
        <rFont val="Calibri"/>
        <family val="2"/>
        <scheme val="minor"/>
      </rPr>
      <t>ARHITECTURA UTILAJ ECHIP.TEHN.</t>
    </r>
  </si>
  <si>
    <t>CB27A1       82</t>
  </si>
  <si>
    <t xml:space="preserve">MONTAT SISTEM DEPLASARE PERSOANE CU DIZABILITATI                                                    </t>
  </si>
  <si>
    <t xml:space="preserve">5 BUC.PLATFORME LIFTANTE                          </t>
  </si>
  <si>
    <t xml:space="preserve">MONTAT SI DEMONTAT INST DE GLISARE SI ASCENSOR PT EXEC STRUCT DE BET AP CU SECTIUNE VARIABILA       </t>
  </si>
  <si>
    <t xml:space="preserve">ASIM MONTAT MONTCHARGE                            </t>
  </si>
  <si>
    <t>RPAA66C      02</t>
  </si>
  <si>
    <t xml:space="preserve">PLACA  PERSOANE CU DIZABILITATI DE VEDERE                                                           </t>
  </si>
  <si>
    <t xml:space="preserve">ASIM.                                             </t>
  </si>
  <si>
    <t>TRA04A50     82</t>
  </si>
  <si>
    <t>TRANSPORT RUTIER MATER.SEMIFABR. CU AUTOREMORCHERE CU REMORCI TREILER SUB 20T PE DIS.50 KM.*       $</t>
  </si>
  <si>
    <r>
      <t xml:space="preserve">Categorie: CAT03 </t>
    </r>
    <r>
      <rPr>
        <sz val="10"/>
        <color theme="1"/>
        <rFont val="Calibri"/>
        <family val="2"/>
        <scheme val="minor"/>
      </rPr>
      <t>INSTALATIE ELECTRICA</t>
    </r>
  </si>
  <si>
    <t>RPCU06C      91</t>
  </si>
  <si>
    <t>SANTURI IN PERETI ASTUPAREA SANTURILOR IN ZIDARIE DE CARAMIDA, BET.SIMPLU SAU BETON ARMAT M100 30CM2</t>
  </si>
  <si>
    <t>RPEA01A1     82</t>
  </si>
  <si>
    <t xml:space="preserve">INLOCUIRE TUB IZOLANT IP-PVC IN ZIDARIE TENC DIAMETRUL EXT 13 MM IN CANTITATI &lt; 3M LUNGIME          </t>
  </si>
  <si>
    <t>EB02B1       82</t>
  </si>
  <si>
    <t xml:space="preserve">CONDUCTA CUPRU CU IZOLATIE INTRODUSA IN TUBURI DE PROTECTIE,CONDUCTA AVIND SECTIUNEA   6- 10 MMP    </t>
  </si>
  <si>
    <r>
      <t xml:space="preserve">          L:</t>
    </r>
    <r>
      <rPr>
        <i/>
        <sz val="7"/>
        <color theme="1"/>
        <rFont val="Courier New"/>
        <family val="3"/>
      </rPr>
      <t>12001  -0124:4807870     -CABLU CUPRU IZOL.+MANTA PVC,TENS.0,6/1KV, CYYF 3X2,5MMP</t>
    </r>
  </si>
  <si>
    <t>EH01A1       82</t>
  </si>
  <si>
    <t>INCERCAREA CABLURILOR DE ENERGIE ELECTRICA DE MAXIMUM 1 KV.                                        $</t>
  </si>
  <si>
    <t>EC05C1       82</t>
  </si>
  <si>
    <t xml:space="preserve">CABLU ENERGIE TRAS PRIN TUB PROT METAL PT RACORD MOTOARE TABLOURI APARATE CONDUCTE 50 MMP.*         </t>
  </si>
  <si>
    <t xml:space="preserve">ALIM TEG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</si>
  <si>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12007  -0528:4803242     -CABLU ENERGIE CYABY     0,6/ 1KV 3X240 +120 M S 8778</t>
    </r>
  </si>
  <si>
    <t xml:space="preserve">alim TE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</si>
  <si>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12007  -1272:9990011     -CABLU CYYF 5X16MMP</t>
    </r>
  </si>
  <si>
    <r>
      <t xml:space="preserve">          L:</t>
    </r>
    <r>
      <rPr>
        <i/>
        <sz val="7"/>
        <color theme="1"/>
        <rFont val="Courier New"/>
        <family val="3"/>
      </rPr>
      <t>12007  -1273:9270123     -CABLU CYABY 5X10MMP</t>
    </r>
  </si>
  <si>
    <t>EF02C1       82</t>
  </si>
  <si>
    <t xml:space="preserve">TABLOU ELECTRIC PE SCHELET MET.CU MASCA MONT.PERETE SAU IN NISA,TABLOUL CU SUPR.DE 0,91-1,50MP      </t>
  </si>
  <si>
    <r>
      <t xml:space="preserve">          L:</t>
    </r>
    <r>
      <rPr>
        <i/>
        <sz val="7"/>
        <color theme="1"/>
        <rFont val="Courier New"/>
        <family val="3"/>
      </rPr>
      <t>12061  -0249:0000012     -TABLOU ELECTRIC</t>
    </r>
  </si>
  <si>
    <t>EF08A1       82</t>
  </si>
  <si>
    <t>RACORD.COND.AL.AP.SAU MOT.LA BORNE.TAB.EL.PE MARM.,MET.,SAU CAPS.,COND.CU SECT.&lt;10MMP              $</t>
  </si>
  <si>
    <r>
      <t xml:space="preserve">          L:</t>
    </r>
    <r>
      <rPr>
        <i/>
        <sz val="7"/>
        <color theme="1"/>
        <rFont val="Courier New"/>
        <family val="3"/>
      </rPr>
      <t>12061  -0248:0000010     -TABLOU ELECTRIC GENERAL</t>
    </r>
  </si>
  <si>
    <t>EH05B1       82</t>
  </si>
  <si>
    <t xml:space="preserve">INCERCARE TABLOURI ELECTRICE                                         $                              </t>
  </si>
  <si>
    <t>EA01A3       82</t>
  </si>
  <si>
    <t xml:space="preserve">TUB IZOLANT IP-PVC MONTAT INGROPAT CU D=18MM                                                        </t>
  </si>
  <si>
    <t>EB02A1       82</t>
  </si>
  <si>
    <t xml:space="preserve">CONDUCTA CUPRU CU IZOLATIE INTRODUSA IN TUBURI DE PROTECTIE,CONDUCTA AVIND SECTIUNEA    &lt;  4 MMP    </t>
  </si>
  <si>
    <r>
      <t xml:space="preserve">          L:</t>
    </r>
    <r>
      <rPr>
        <i/>
        <sz val="7"/>
        <color theme="1"/>
        <rFont val="Courier New"/>
        <family val="3"/>
      </rPr>
      <t>12001  -0125:9270142     -CABLU CUPRU IZOL.+MANTA PVC,TENS.0,6/1KV, CYYF 3X1,5MMP</t>
    </r>
  </si>
  <si>
    <t>ED08B1       82</t>
  </si>
  <si>
    <t xml:space="preserve">PRIZA BIPOLARA DUBLA MONTATA INGROPAT EXCLUSIV DOZA DE APARAT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</si>
  <si>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12017  -0002:5536169     -PRIZA  MONOBLOC SUB TENCUIALA        250/10A  COD 160</t>
    </r>
  </si>
  <si>
    <t>EA01C2       82</t>
  </si>
  <si>
    <t xml:space="preserve">TUB IZOLANT IP-PVC MONTAT APARENT PE DIBLURI DE LEMN CU D=16MM                                      </t>
  </si>
  <si>
    <t>EA18A1       82</t>
  </si>
  <si>
    <t xml:space="preserve">DOZE CENTRALIZATOARE DIN TABLA DE 1,5 MM PT CONDUCTORI MONTATI IN TUBURI CU DIM. 200X100X100MM      </t>
  </si>
  <si>
    <t>ED01C1       82</t>
  </si>
  <si>
    <t xml:space="preserve">INTRERUPATOR MANUAL INGROPAT UNIPOLAR CONSTRUCTIE PT.INTENC INCLUSIV DOZA SPECIALA                  </t>
  </si>
  <si>
    <r>
      <t xml:space="preserve">          L:</t>
    </r>
    <r>
      <rPr>
        <i/>
        <sz val="7"/>
        <color theme="1"/>
        <rFont val="Courier New"/>
        <family val="3"/>
      </rPr>
      <t>12010  -0031:5502417     -INTRERUPTOR MODERNIZAT      250V     10A       COD  062</t>
    </r>
  </si>
  <si>
    <t>ED03A1       82</t>
  </si>
  <si>
    <t xml:space="preserve">COMUTATOR UNIPOLAR INGROPAT,DE SERIE,CONSTR.NORM.DIN BACHELITA SAU CONSTR.IMPERMEABILA              </t>
  </si>
  <si>
    <r>
      <t xml:space="preserve">          L:</t>
    </r>
    <r>
      <rPr>
        <i/>
        <sz val="7"/>
        <color theme="1"/>
        <rFont val="Courier New"/>
        <family val="3"/>
      </rPr>
      <t>12011  -0010:5520720     -COMUTATOR PACHET BIPOLAR      SIMBOL 0610 25 A ,380 V</t>
    </r>
  </si>
  <si>
    <t>ED03E1       82</t>
  </si>
  <si>
    <t xml:space="preserve">COMUTATOR UNIPOLAR PENTRU SCARA (DE CAPAT SAU CRUCE) MONTAT INGROPAT EXCLUSIV DOZA APARAT           </t>
  </si>
  <si>
    <r>
      <t xml:space="preserve">          L:</t>
    </r>
    <r>
      <rPr>
        <i/>
        <sz val="7"/>
        <color theme="1"/>
        <rFont val="Courier New"/>
        <family val="3"/>
      </rPr>
      <t>12011  -0002:5520354     -COMUTATOR CUMPANA ST.SIMBOL 005 10A 250V  SCARA S 3185</t>
    </r>
  </si>
  <si>
    <r>
      <t xml:space="preserve">          L:</t>
    </r>
    <r>
      <rPr>
        <i/>
        <sz val="7"/>
        <color theme="1"/>
        <rFont val="Courier New"/>
        <family val="3"/>
      </rPr>
      <t>12011  -0003:5520342     -COMUTATOR CRUCE CUMPANA ST SIMBOL 006 10A 250V  S 3185</t>
    </r>
  </si>
  <si>
    <t>RPEF19C      99</t>
  </si>
  <si>
    <t xml:space="preserve">MONTARE PROIECTOR CU HALOGEN CU SENZORI 500W PE SUPORT EXISTENT                                     </t>
  </si>
  <si>
    <t xml:space="preserve">asim PROIECTOR LED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</si>
  <si>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EL21Z2 -0369:9270114     -PROIECTOR LED PE SINA</t>
    </r>
  </si>
  <si>
    <t>RPEF11A02    82</t>
  </si>
  <si>
    <t xml:space="preserve">INLOC CORP ILUM PT LAMPI FLUORESCENTE TUBULARE TIP CGA 220 2X20W DIBLURI LEMN FARA REFLECTOR        </t>
  </si>
  <si>
    <t xml:space="preserve">asim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</si>
  <si>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12009  -0014:5102578     -CORP IL.FL.FIA  -01 220   220V 2X  20W   CS</t>
    </r>
  </si>
  <si>
    <r>
      <t xml:space="preserve">          L:</t>
    </r>
    <r>
      <rPr>
        <i/>
        <sz val="7"/>
        <color theme="1"/>
        <rFont val="Courier New"/>
        <family val="3"/>
      </rPr>
      <t>12009  -0037:5103302     -CORP IL.FL.FIAGS-01 420   220V 4X  20W   CS</t>
    </r>
  </si>
  <si>
    <t>EE04C        99</t>
  </si>
  <si>
    <t xml:space="preserve">APLICA CU BRAT/BRATE, INCL. ABAJURUL/ABAJURURILE, MONTATA PE DIBLURI DIN MATERIAL PLASTIC           </t>
  </si>
  <si>
    <r>
      <t xml:space="preserve">          L:</t>
    </r>
    <r>
      <rPr>
        <i/>
        <sz val="7"/>
        <color theme="1"/>
        <rFont val="Courier New"/>
        <family val="3"/>
      </rPr>
      <t>EL21C  -0366:9270120     -APLICA DE PERETE CU SENZOR DE MISCARE</t>
    </r>
  </si>
  <si>
    <t>EE06B        99</t>
  </si>
  <si>
    <t xml:space="preserve">PLAFONIERA METALICA CU GLOB DE STICLA, MONT.PE BOLTURI IMPLANTATE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</si>
  <si>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EL21F1 -0367:9270121     -PLAFONIERA DE TAVAN CU SENZOR DE MISCARE</t>
    </r>
  </si>
  <si>
    <t>EE05G1       82</t>
  </si>
  <si>
    <t xml:space="preserve">APLICA MONTATA DIBLURI LEMN,CU 3 BRATE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</si>
  <si>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12009  -0115:9270122     -APLICA PERETE 3 BRATE</t>
    </r>
  </si>
  <si>
    <t>EE05A1       82</t>
  </si>
  <si>
    <t xml:space="preserve">APLICA SIMPLA,OBL.DR.GLOB ST.OPAL.TAV.PER.DIB.LEMN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</si>
  <si>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12009  -0069:5104083     -APLIC AMINOPL.DUL.E27,DR,60W, TIP AA-D'SIMB.B11324</t>
    </r>
  </si>
  <si>
    <t>EE12A1       82</t>
  </si>
  <si>
    <t xml:space="preserve">CORP DE ILUMINAT PTR. LAMPI FLUORESCENTE TUBULARE NEETANS MONTAT PE DIBLURI DE LEMN                 </t>
  </si>
  <si>
    <r>
      <t xml:space="preserve">          L:</t>
    </r>
    <r>
      <rPr>
        <i/>
        <sz val="7"/>
        <color theme="1"/>
        <rFont val="Courier New"/>
        <family val="3"/>
      </rPr>
      <t>12009  -0049:5102451     -CORP ILUMINAT FLUORESCENT CPA 2X40 W+CONDENSAT</t>
    </r>
  </si>
  <si>
    <t>EE01A1       82</t>
  </si>
  <si>
    <t>CIRLIG DE PLAFON PENTRU CORP DE ILUMINAT,SIMPLU MONT.CLADIRI LOC.SI SOCIAL-CULTURALE               $</t>
  </si>
  <si>
    <t>EE08B1       82</t>
  </si>
  <si>
    <t xml:space="preserve">CANDELABRU PT.LAMPI CU INCANDESCENTA CU 3 BRATE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</si>
  <si>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12019  -0008:9270035     -CANDELABRU 3 BRATE INCL.BEC LED</t>
    </r>
  </si>
  <si>
    <t>EE08D1       82</t>
  </si>
  <si>
    <t xml:space="preserve">CANDELABRU PT.LAMPI CU INCANDESCENTA CU 5 BRATE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</si>
  <si>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12019  -0009:9270036     -CANDELABRU 5 BRATE INCL.BEC LED</t>
    </r>
  </si>
  <si>
    <t>EE08E1       82</t>
  </si>
  <si>
    <t xml:space="preserve">CANDELABRU PT.LAMPI CU INCANDESCENTA CU 7 BRATE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</si>
  <si>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12019  -0010:9270113     -CANDELABRU 7 BRATE INCL. BEC LED</t>
    </r>
  </si>
  <si>
    <t>TSA16F1      82</t>
  </si>
  <si>
    <t xml:space="preserve">SAP.MAN.IN TRANSEE PT.CABL.EL.IN PAM.CU UMID.NAT.CU SPRIJ.LAT.&lt;1M,ADINC.1,51-3M,T.TARE              </t>
  </si>
  <si>
    <t>TSD18C1      82</t>
  </si>
  <si>
    <t xml:space="preserve">UMPLUT.COMPACTATA IN SANT.PT.CABL.INGROP.LA LINII ELECTR.DE INALTA TENS.CU PAM.DIN TEREN TARE       </t>
  </si>
  <si>
    <t>EC03C1       82</t>
  </si>
  <si>
    <t xml:space="preserve">CABLU ENERGIE MONTAT CU SCOABE PE CONSOLE FIX.CU DIBLURI METAL COND.25 SAU 35 MMP.                  </t>
  </si>
  <si>
    <r>
      <t xml:space="preserve">          L:</t>
    </r>
    <r>
      <rPr>
        <i/>
        <sz val="7"/>
        <color theme="1"/>
        <rFont val="Courier New"/>
        <family val="3"/>
      </rPr>
      <t>12007  -0029:4803096     -CABLU ENERGIE CYABY     0,6/ 1KV 4X 25      M S 8778</t>
    </r>
  </si>
  <si>
    <t>EC12F1       82</t>
  </si>
  <si>
    <t xml:space="preserve">CAP TERMINAL INTERIOR LEG.LA BORNE CU COND.CU.  3X70+35 SAU 3X95+50MMP                              </t>
  </si>
  <si>
    <t>EE10J1       82</t>
  </si>
  <si>
    <t xml:space="preserve">CORP DE ILUMINAT SPECIAL,MONOBLOC PT.ILUM.SIG.CU ACUMULATOR DIBLURI LEMN                            </t>
  </si>
  <si>
    <t xml:space="preserve">iluminat siguranta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</si>
  <si>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12009  -0116:9270125     -CORP ILUMINAT DE SIGURANTA</t>
    </r>
  </si>
  <si>
    <t>iluminat  de siguranta pt panica+continuarea lucru</t>
  </si>
  <si>
    <t xml:space="preserve">ASIM.CORP ILUMINAT HIDRANT                        </t>
  </si>
  <si>
    <r>
      <t xml:space="preserve">          L:</t>
    </r>
    <r>
      <rPr>
        <i/>
        <sz val="7"/>
        <color theme="1"/>
        <rFont val="Courier New"/>
        <family val="3"/>
      </rPr>
      <t>12009  -0007:5102516     -CORP ILUMINAT FLUORESCENT CGA 1X20 W</t>
    </r>
  </si>
  <si>
    <r>
      <t xml:space="preserve">Categorie: CAT03_ </t>
    </r>
    <r>
      <rPr>
        <sz val="10"/>
        <color theme="1"/>
        <rFont val="Calibri"/>
        <family val="2"/>
        <scheme val="minor"/>
      </rPr>
      <t>INSTALATIE ELECTRICA UTILAJ ECHIP.TEHN.</t>
    </r>
  </si>
  <si>
    <t>TCD08XA      93</t>
  </si>
  <si>
    <t xml:space="preserve">TABLOU ELECTROALIMENTARE,REDRESOR,GENERATOR STATICMASINA DE APEL PE PANOU (RAMA) SAU PE PERETE      </t>
  </si>
  <si>
    <t xml:space="preserve">TABLOU GE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</si>
  <si>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90215  -0001:8000254     -TABLOU ELCTROALIMENTARE DULAP SUPRAF.ORIZ.0,25-0,54 MP</t>
    </r>
  </si>
  <si>
    <t>TCD10XB      93</t>
  </si>
  <si>
    <t xml:space="preserve">GRUP ELECTROGEN 100-650 KVA                                                                         </t>
  </si>
  <si>
    <r>
      <t xml:space="preserve">Categorie: CAT04 </t>
    </r>
    <r>
      <rPr>
        <sz val="10"/>
        <color theme="1"/>
        <rFont val="Calibri"/>
        <family val="2"/>
        <scheme val="minor"/>
      </rPr>
      <t>INSTALATIE PARASTRASNET</t>
    </r>
  </si>
  <si>
    <t>EG02C1       82</t>
  </si>
  <si>
    <t xml:space="preserve">COND.DE COBORARE ROTUND DE CU STANAT D=8MM                                                          </t>
  </si>
  <si>
    <t xml:space="preserve">9270200        </t>
  </si>
  <si>
    <t xml:space="preserve">CONDUCTOR ROTUND DE CUPRU STANAT 8MM                                                                </t>
  </si>
  <si>
    <t xml:space="preserve">9270201        </t>
  </si>
  <si>
    <t xml:space="preserve">COLIER STRANG.CU SURUB 40-60                                                                        </t>
  </si>
  <si>
    <t xml:space="preserve">9270209        </t>
  </si>
  <si>
    <t xml:space="preserve">CARLIG DE INCALECARE DIN INOX  PT.COND.ROTUND                                                       </t>
  </si>
  <si>
    <t xml:space="preserve">927210         </t>
  </si>
  <si>
    <t xml:space="preserve">CLIPS INOX PT COND.ROTUND                                                                           </t>
  </si>
  <si>
    <t>EG11B1       82</t>
  </si>
  <si>
    <t xml:space="preserve">PIESA RACORD.COND.INST.PARATR.LA PARTI METALICE CONSTR. LA COND.DE INSTALATII                       </t>
  </si>
  <si>
    <t xml:space="preserve">9270210        </t>
  </si>
  <si>
    <t xml:space="preserve">SET       </t>
  </si>
  <si>
    <t xml:space="preserve">RACORD VERIFICARE INOX                                                                              </t>
  </si>
  <si>
    <t>EG10A1       82</t>
  </si>
  <si>
    <t xml:space="preserve">CUTIE CU ECLISA DE LEGATURA PT.CENTURA DE INPAMINTARE                                               </t>
  </si>
  <si>
    <t xml:space="preserve">9270211        </t>
  </si>
  <si>
    <t xml:space="preserve">BRIDA DE JGHEAB                                                                                     </t>
  </si>
  <si>
    <t>EG08B1       82</t>
  </si>
  <si>
    <t xml:space="preserve">COND.LEG.PAM.INST.PARATRASNET PROT.LEG.PAMINT MONT.PAM.BANDA OL ZINC.40X4MM MONT.IN TEREN TARE *    </t>
  </si>
  <si>
    <t>EG09C1       82</t>
  </si>
  <si>
    <t xml:space="preserve">PROT.COND.COBOR.LUNGIME 1,8M EXEC.CORNIER ARIPI EG.40X40X4MM                                        </t>
  </si>
  <si>
    <t>ATD41XB      93</t>
  </si>
  <si>
    <t xml:space="preserve">GAURIRE BETON CU MASINA DE GAURIT CU DIAMETRUL    PESTE 50 MM                                       </t>
  </si>
  <si>
    <t>ATD38XA      93</t>
  </si>
  <si>
    <t xml:space="preserve">EXECUTARE SANT IN BETON PENTRU MONTARE CONDUCTA,SANTUL AVIND SECTIUNEA PINA LA 140 CMP              </t>
  </si>
  <si>
    <t>RPCU09C      99</t>
  </si>
  <si>
    <t xml:space="preserve">TRASPORTURI CU MIJLOACE MANUALE: PRIN PURTARE DIRECTA,60M DISTANTA CU 1 INCARCATURA,&lt;50 KG          </t>
  </si>
  <si>
    <r>
      <t xml:space="preserve">Categorie: CAT04_ </t>
    </r>
    <r>
      <rPr>
        <sz val="10"/>
        <color theme="1"/>
        <rFont val="Calibri"/>
        <family val="2"/>
        <scheme val="minor"/>
      </rPr>
      <t>INSTALATIE PARATRASNET UTILAJ ECHIP.TEHN.</t>
    </r>
  </si>
  <si>
    <t>RPEH01A      91</t>
  </si>
  <si>
    <t>INSTALATII DE PARATRASNET TIJA DE CAPT.PT.INST.PARATRASN.PT.COSURI CLAD.25M INALT.DIN OB37-O 16-20MM</t>
  </si>
  <si>
    <t xml:space="preserve">ASIM.INST.PARATRASNET CU DISPOZITIV DE AMORSARE   </t>
  </si>
  <si>
    <t xml:space="preserve">9270212        </t>
  </si>
  <si>
    <t xml:space="preserve">ADAPTOR PARATRASNET CU DISPOZITIV DE AMORSARE                                                       </t>
  </si>
  <si>
    <t>EG05XB       91</t>
  </si>
  <si>
    <t xml:space="preserve">CATARG TELESCOPIC 2 TRONSOANE OTEL GALVANIZAT                                                       </t>
  </si>
  <si>
    <t xml:space="preserve">9270213        </t>
  </si>
  <si>
    <t xml:space="preserve">CATARG TELESCOPIC 2 TROSOANE L=3,75M OTEL GALVANIZAT                                                </t>
  </si>
  <si>
    <t xml:space="preserve">9270214        </t>
  </si>
  <si>
    <t xml:space="preserve">SET 2 PICIOARE CATARG D=300MM                                                                       </t>
  </si>
  <si>
    <t xml:space="preserve">9270215        </t>
  </si>
  <si>
    <t xml:space="preserve">TIGLA DE ALUMINIU                                                                                   </t>
  </si>
  <si>
    <r>
      <t xml:space="preserve">Categorie: CAT05 </t>
    </r>
    <r>
      <rPr>
        <sz val="10"/>
        <color theme="1"/>
        <rFont val="Calibri"/>
        <family val="2"/>
        <scheme val="minor"/>
      </rPr>
      <t>INSTALATIE ELECTRICA ILUMINAT</t>
    </r>
  </si>
  <si>
    <t>TSA01A1      82</t>
  </si>
  <si>
    <t xml:space="preserve">SAP.MAN.IN SPATII INTINSE IN PAM.CU UMID.NAT.ARUNC.IN DEPOZ.SAU VEHIC.LA H&lt;0,6M T.USOR              </t>
  </si>
  <si>
    <t>EA02B3       82</t>
  </si>
  <si>
    <t xml:space="preserve">TUB IZOLANT DE PROTECTIE,ETANS IPE-PVC MONTAT INGROPAT CU D=50MM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</si>
  <si>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12007  -0269:4810805     -CABLU  CSYABY       MASIV      5 X 2,5    S  8779</t>
    </r>
  </si>
  <si>
    <r>
      <t xml:space="preserve">          L:</t>
    </r>
    <r>
      <rPr>
        <i/>
        <sz val="7"/>
        <color theme="1"/>
        <rFont val="Courier New"/>
        <family val="3"/>
      </rPr>
      <t>12007  -0027:4803058     -CABLU ENERGIE CYABY     0,6/ 1KV 4X 10      U S 8778</t>
    </r>
  </si>
  <si>
    <t>EC11E1       82</t>
  </si>
  <si>
    <t xml:space="preserve">CAP TERMINAL INTERIOR LEG.LA BORNE CU COND.AL.  3X35+16 SAU 3X50+25MMP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</si>
  <si>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12007  -0052:4806830     -CABLU ENERGIE ACYABY    0,6/ 1KV 4X 16      U S 8778</t>
    </r>
  </si>
  <si>
    <r>
      <t xml:space="preserve">          L:</t>
    </r>
    <r>
      <rPr>
        <i/>
        <sz val="7"/>
        <color theme="1"/>
        <rFont val="Courier New"/>
        <family val="3"/>
      </rPr>
      <t>12007  -0054:4806854     -CABLU ENERGIE ACYABY    0,6/ 1KV 4X 35      M S 8778</t>
    </r>
  </si>
  <si>
    <t>RPCU11B1     82</t>
  </si>
  <si>
    <t xml:space="preserve">EXECUTAREA DE SANTURI CU SECTIUNE 31-80CMP IN ZIDARIE DE CARAMIDA CU MORTAR VAR SI ADAOS CIMENT     </t>
  </si>
  <si>
    <t>EB03A1       82</t>
  </si>
  <si>
    <t xml:space="preserve">CONDUCTA ALUMINIU CU IZOLATIE MONTATA PE IZOLATORI PE DIBLURI DE LEMN,SECTIUNEA CONDUCTEI   &lt; 4 MMP </t>
  </si>
  <si>
    <r>
      <t xml:space="preserve">          L:</t>
    </r>
    <r>
      <rPr>
        <i/>
        <sz val="7"/>
        <color theme="1"/>
        <rFont val="Courier New"/>
        <family val="3"/>
      </rPr>
      <t>12001  -0061:4826957     -CONDUCTOR  FY             1X 25        S 6865</t>
    </r>
  </si>
  <si>
    <r>
      <t xml:space="preserve">          L:</t>
    </r>
    <r>
      <rPr>
        <i/>
        <sz val="7"/>
        <color theme="1"/>
        <rFont val="Courier New"/>
        <family val="3"/>
      </rPr>
      <t>12024  -0002:5601251     -IZOLATOARE ROLA PT.SUSTINERE CONDUCTE R 25 NI 3618</t>
    </r>
  </si>
  <si>
    <r>
      <t xml:space="preserve">          L:</t>
    </r>
    <r>
      <rPr>
        <i/>
        <sz val="7"/>
        <color theme="1"/>
        <rFont val="Courier New"/>
        <family val="3"/>
      </rPr>
      <t>12048  -0006:5207029     -CLEME DE LEGATURA PENTRU CONDUCTOARE ALUMINIU 3X25  MMP</t>
    </r>
  </si>
  <si>
    <t>EA18B1       82</t>
  </si>
  <si>
    <t xml:space="preserve">DOZE CENTRALIZATOARE DIN TABLA DE 1,5 MM PT CONDUCTORI MONTATI IN TUBURI CU DIM. 200X150X100MM      </t>
  </si>
  <si>
    <t>W1SI01B      99</t>
  </si>
  <si>
    <t xml:space="preserve">CONDUCTOR ZINCAT PT.LEGARE LA PAMANT, MONTAT IN INTERIOR:DE RAMIFICATIE                             </t>
  </si>
  <si>
    <t>EH09XA       93</t>
  </si>
  <si>
    <t xml:space="preserve">VERIFICAREA PRIZELOR DE PAMINT                                                                      </t>
  </si>
  <si>
    <t>EC04J1       82</t>
  </si>
  <si>
    <t xml:space="preserve">CABLU ENERGIE MONTAT LIBER PE POD DE CABLURI CONDUCTE 95 SAU 120 MMP.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</si>
  <si>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12007  -0028:4803072     -CABLU ENERGIE CYABY     0,6/ 1KV 4X 16      M S 8778</t>
    </r>
  </si>
  <si>
    <t>TCB48A1      82</t>
  </si>
  <si>
    <t xml:space="preserve">STELAJ METALIC PT. GALERIE DE CABLURI; MONTARE                                                      </t>
  </si>
  <si>
    <t>CP26A1       82</t>
  </si>
  <si>
    <t xml:space="preserve">PUNEREA IN OPERA A MORTARULUI PENTRU LEGATURA SAU MONOLITIZARE INTRE ELEMENTE PREFABRICATE          </t>
  </si>
  <si>
    <t xml:space="preserve">FUNDATII STALP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</si>
  <si>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10173  -0226:2100910     -BETON MARFA CLASA C10/8 (BC10/B150)</t>
    </r>
  </si>
  <si>
    <t>EE10B1       82</t>
  </si>
  <si>
    <t xml:space="preserve">CORP DE ILUMINAT SPECIAL                                                                            </t>
  </si>
  <si>
    <t xml:space="preserve">9270202        </t>
  </si>
  <si>
    <t xml:space="preserve">LAMPA LED 27,4W                                                                                     </t>
  </si>
  <si>
    <t xml:space="preserve">9270203        </t>
  </si>
  <si>
    <t xml:space="preserve">LAMPA LED FOISOR MONTAJ SUSPENDAT                                                                   </t>
  </si>
  <si>
    <t xml:space="preserve">9270204        </t>
  </si>
  <si>
    <t xml:space="preserve">LAMPA LED HB ALB NEUTRU COLOANE                                                                     </t>
  </si>
  <si>
    <t xml:space="preserve">9270205        </t>
  </si>
  <si>
    <t xml:space="preserve">LAMPA LED HB 10X60                                                                                  </t>
  </si>
  <si>
    <t xml:space="preserve">9270206        </t>
  </si>
  <si>
    <t xml:space="preserve">LAMPA LED HB30X60 BALCON EXTERIOR                                                                   </t>
  </si>
  <si>
    <t>EE01B1       82</t>
  </si>
  <si>
    <t xml:space="preserve">CONSOLA MONTAJ PE PERETE                                                                            </t>
  </si>
  <si>
    <t xml:space="preserve">9270021        </t>
  </si>
  <si>
    <t xml:space="preserve">CONSOLA DECO MONTAJ PE PERETE                                                                       </t>
  </si>
  <si>
    <t>EC12H1       82</t>
  </si>
  <si>
    <t xml:space="preserve">BORNA AL.H=1M INCL.ACCES.                                                                           </t>
  </si>
  <si>
    <t xml:space="preserve">9270207        </t>
  </si>
  <si>
    <t xml:space="preserve">BORNA AL.H=1M INCL.ACCES                                                                            </t>
  </si>
  <si>
    <t>TRI1AA08F1   82</t>
  </si>
  <si>
    <t>DESCARCAREA MATERIALELOR,GRUPA A-GRELE SI MARUNTE PRIN TRANS.PINA LA 10M AUTO-RAMPA,TEREN CATEG.1  $</t>
  </si>
  <si>
    <r>
      <t xml:space="preserve">Categorie: CAT05_ </t>
    </r>
    <r>
      <rPr>
        <sz val="10"/>
        <color theme="1"/>
        <rFont val="Calibri"/>
        <family val="2"/>
        <scheme val="minor"/>
      </rPr>
      <t>INSTALATIE ELECTRICA ILUMINAT UTILAJ.ECHIP.TEHN.</t>
    </r>
  </si>
  <si>
    <t>EE10XA       91</t>
  </si>
  <si>
    <t xml:space="preserve">REFLECTOR,PROIECTOR,FAR,MONTAT PE SUPORT EXISTENT CU POZITIE FIXA                                   </t>
  </si>
  <si>
    <t>RPEJ07A      99</t>
  </si>
  <si>
    <t xml:space="preserve">STILPI METAL.GATA CONF,H&lt; 5M ,INCLUSIV GROPILE +UMPLUTURA PT.INST.ELECTR.IN CURTI,GRADINI,PLATFORME </t>
  </si>
  <si>
    <r>
      <t xml:space="preserve">Categorie: CAT06 </t>
    </r>
    <r>
      <rPr>
        <sz val="10"/>
        <color theme="1"/>
        <rFont val="Calibri"/>
        <family val="2"/>
        <scheme val="minor"/>
      </rPr>
      <t>INSTALATII SANITARE INTERIOARE</t>
    </r>
  </si>
  <si>
    <t>RPSA20B      99</t>
  </si>
  <si>
    <t>MONT.TEAVA ,MATERIAL PLASTIC(PE,PP,PP-R,SIMILAR),SUDURA -POLIFUZIUNE,CLAD. LOCUIT-SOC.CULT,D=20-25MM</t>
  </si>
  <si>
    <r>
      <t xml:space="preserve">          L:</t>
    </r>
    <r>
      <rPr>
        <i/>
        <sz val="7"/>
        <color theme="1"/>
        <rFont val="Courier New"/>
        <family val="3"/>
      </rPr>
      <t>SL05   -0030:6717087     -TUBURI DIN POLIPROPILENA, AVIND DIAMETRUL EXTERIOR 20MM</t>
    </r>
  </si>
  <si>
    <r>
      <t xml:space="preserve">          L:</t>
    </r>
    <r>
      <rPr>
        <i/>
        <sz val="7"/>
        <color theme="1"/>
        <rFont val="Courier New"/>
        <family val="3"/>
      </rPr>
      <t>SL05   -0002:6717059     -TEAVA POLIETILENA INALTA DENSITATE,PE80,PN6,D.EXT.25 MM</t>
    </r>
  </si>
  <si>
    <t>RPSA21C      99</t>
  </si>
  <si>
    <t xml:space="preserve">MONTARE TEAVA , MATERIAL PLASTIC, SUDURA -POLIFUZIUNE,IN COLOANE, CLAD. LOCUIT-SOC.CULT, D=32MM     </t>
  </si>
  <si>
    <r>
      <t xml:space="preserve">          L:</t>
    </r>
    <r>
      <rPr>
        <i/>
        <sz val="7"/>
        <color theme="1"/>
        <rFont val="Courier New"/>
        <family val="3"/>
      </rPr>
      <t>SL05   -0032:6717089     -TUBURI DIN POLIPROPILENA, AVIND DIAMETRUL EXTERIOR 32MM</t>
    </r>
  </si>
  <si>
    <t>RPSA21D      99</t>
  </si>
  <si>
    <t xml:space="preserve">MONTARE TEAVA , MATERIAL PLASTIC, SUDURA -POLIFUZIUNE,IN COLOANE, CLAD. LOCUIT-SOC.CULT, D=40MM     </t>
  </si>
  <si>
    <r>
      <t xml:space="preserve">          L:</t>
    </r>
    <r>
      <rPr>
        <i/>
        <sz val="7"/>
        <color theme="1"/>
        <rFont val="Courier New"/>
        <family val="3"/>
      </rPr>
      <t>SL05   -0033:6717090     -TUBURI DIN POLIPROPILENA, AVIND DIAMETRUL EXTERIOR 40MM</t>
    </r>
  </si>
  <si>
    <t>SA37A        99</t>
  </si>
  <si>
    <t xml:space="preserve">BRATARA PT.FIXAREA COND. DE ALIM.APA SI GAZE,OTEL SAU PVC, MONTATA PRIN INCASTRARE, D= 1/2"         </t>
  </si>
  <si>
    <r>
      <t xml:space="preserve">          L:</t>
    </r>
    <r>
      <rPr>
        <i/>
        <sz val="7"/>
        <color theme="1"/>
        <rFont val="Courier New"/>
        <family val="3"/>
      </rPr>
      <t>SL07   -0004:4204068     -BRATARI TEVI INSTALATII APA SI GAZE      1/2"</t>
    </r>
  </si>
  <si>
    <t>SA37B        99</t>
  </si>
  <si>
    <t xml:space="preserve">BRATARA PT.FIXAREA COND. DE ALIM.APA SI GAZE,OTEL SAU PVC, MONTATA PRIN INCASTRARE, D= 3/4"         </t>
  </si>
  <si>
    <r>
      <t xml:space="preserve">          L:</t>
    </r>
    <r>
      <rPr>
        <i/>
        <sz val="7"/>
        <color theme="1"/>
        <rFont val="Courier New"/>
        <family val="3"/>
      </rPr>
      <t>SL07   -0002:4204044     -BRATARI TEVI INSTALATII APA SI GAZE      3/4"</t>
    </r>
  </si>
  <si>
    <t>SA37C        99</t>
  </si>
  <si>
    <t xml:space="preserve">BRATARA PT.FIXAREA COND. DE ALIM.APA SI GAZE,OTEL SAU PVC, MONTATA PRIN INCASTRARE, D= 1"           </t>
  </si>
  <si>
    <r>
      <t xml:space="preserve">          L:</t>
    </r>
    <r>
      <rPr>
        <i/>
        <sz val="7"/>
        <color theme="1"/>
        <rFont val="Courier New"/>
        <family val="3"/>
      </rPr>
      <t>SL07   -0005:4204070     -BRATARI TEVI INSTALATII APA SI GAZE    1"</t>
    </r>
  </si>
  <si>
    <t>SA37D        99</t>
  </si>
  <si>
    <t xml:space="preserve">BRATARA PT.FIXAREA COND. DE ALIM.APA SI GAZE,OTEL SAU PVC, MONTATA PRIN INCASTRARE, D=1 1/4"        </t>
  </si>
  <si>
    <r>
      <t xml:space="preserve">          L:</t>
    </r>
    <r>
      <rPr>
        <i/>
        <sz val="7"/>
        <color theme="1"/>
        <rFont val="Courier New"/>
        <family val="3"/>
      </rPr>
      <t>SL07   -0006:4204082     -BRATARI TEVI INSTALATII APA SI GAZE    1"1/4"</t>
    </r>
  </si>
  <si>
    <t>RPSA34C      99</t>
  </si>
  <si>
    <t xml:space="preserve">INLOCUIRE FITING-PVC(COT,MUFA,REDUCTIE)MONT.(LIPIRE- INSURUBARE)PE COND. EXIST.-PVC TIP(G), D= 25MM </t>
  </si>
  <si>
    <t xml:space="preserve">7808027        </t>
  </si>
  <si>
    <t xml:space="preserve">COT PP-R DN 20MM 90GRD                                                                              </t>
  </si>
  <si>
    <t xml:space="preserve">9270068        </t>
  </si>
  <si>
    <t xml:space="preserve">COT PP-R DN20 MM LA 45GRD                                                                           </t>
  </si>
  <si>
    <t xml:space="preserve">7808028        </t>
  </si>
  <si>
    <t xml:space="preserve">COT PP-R DN25MM 90GRD                                                                               </t>
  </si>
  <si>
    <t xml:space="preserve">9270069        </t>
  </si>
  <si>
    <t xml:space="preserve">COT PP-R DN25 MM LA 45GRD                                                                           </t>
  </si>
  <si>
    <t xml:space="preserve">9270070        </t>
  </si>
  <si>
    <t xml:space="preserve">TEU EGAL PP-R DN20MM                                                                                </t>
  </si>
  <si>
    <t xml:space="preserve">9270071        </t>
  </si>
  <si>
    <t xml:space="preserve">TEU EGAL PP-R DN 25 MM                                                                              </t>
  </si>
  <si>
    <t xml:space="preserve">7808029        </t>
  </si>
  <si>
    <t xml:space="preserve">TEU REDUS PPR DN25X20X20MM                                                                          </t>
  </si>
  <si>
    <t xml:space="preserve">7808031        </t>
  </si>
  <si>
    <t xml:space="preserve">TEU REDUS PPR DN25X20X25MM                                                                          </t>
  </si>
  <si>
    <t xml:space="preserve">9270074        </t>
  </si>
  <si>
    <t xml:space="preserve">TEU REDUS PP-R DN 20X25X20 MM                                                                       </t>
  </si>
  <si>
    <t xml:space="preserve">9270075        </t>
  </si>
  <si>
    <t xml:space="preserve">TEU REDUS PP-R DN 20X32X25 MM                                                                       </t>
  </si>
  <si>
    <t xml:space="preserve">9270076        </t>
  </si>
  <si>
    <t xml:space="preserve">TEU REDUS PP-R 25X20X32 MM                                                                          </t>
  </si>
  <si>
    <t>RPSA34D      99</t>
  </si>
  <si>
    <t xml:space="preserve">INLOCUIRE FITING-PVC(COT,MUFA,REDUCTIE)MONT.(LIPIRE- INSURUBARE)PE COND. EXIST.-PVC TIP(G), D= 32MM </t>
  </si>
  <si>
    <t xml:space="preserve">7808032        </t>
  </si>
  <si>
    <t xml:space="preserve">COT PPR DN 32MM 90GRD                                                                               </t>
  </si>
  <si>
    <t xml:space="preserve">9270077        </t>
  </si>
  <si>
    <t xml:space="preserve">COT PP-R DN 32MM LA 45 GRD                                                                          </t>
  </si>
  <si>
    <t xml:space="preserve">9270072        </t>
  </si>
  <si>
    <t xml:space="preserve">TEU EGAL PP-R DN 32 MM                                                                              </t>
  </si>
  <si>
    <t xml:space="preserve">7808033        </t>
  </si>
  <si>
    <t xml:space="preserve">TEU REDUS PPR DN 32X20X32                                                                           </t>
  </si>
  <si>
    <t xml:space="preserve">7808035        </t>
  </si>
  <si>
    <t xml:space="preserve">TEU REDUS PPR DN 32X25X32MM                                                                         </t>
  </si>
  <si>
    <t xml:space="preserve">9270078        </t>
  </si>
  <si>
    <t xml:space="preserve">TEU REDUS PP-R DN32X20X25 MM                                                                        </t>
  </si>
  <si>
    <t xml:space="preserve">9270079        </t>
  </si>
  <si>
    <t xml:space="preserve">TEU REDUS PP-R DN 32X20X20 MM                                                                       </t>
  </si>
  <si>
    <t xml:space="preserve">9270080        </t>
  </si>
  <si>
    <t xml:space="preserve">TEU REDUS PP-R DN 32X32X20 MM                                                                       </t>
  </si>
  <si>
    <t xml:space="preserve">9270081        </t>
  </si>
  <si>
    <t xml:space="preserve">TEU REDUS PP-R DN 32X40X40 MM                                                                       </t>
  </si>
  <si>
    <t>RPSA34E      99</t>
  </si>
  <si>
    <t xml:space="preserve">INLOCUIRE FITING-PVC(COT,MUFA,REDUCTIE)MONT.(LIPIRE- INSURUBARE)PE COND. EXIST.-PVC TIP(G), D= 40MM </t>
  </si>
  <si>
    <t xml:space="preserve">7808036        </t>
  </si>
  <si>
    <t xml:space="preserve">COT PPR  DN 40MM 90GRD                                                                              </t>
  </si>
  <si>
    <t xml:space="preserve">9270082        </t>
  </si>
  <si>
    <t xml:space="preserve">COT PP-R DN 40 MM LA 45  GRD                                                                        </t>
  </si>
  <si>
    <t xml:space="preserve">9270073        </t>
  </si>
  <si>
    <t xml:space="preserve">TEU EGAL PP-R DN 40 MM                                                                              </t>
  </si>
  <si>
    <t xml:space="preserve">7808037        </t>
  </si>
  <si>
    <t xml:space="preserve">TEU REDUS PPR DN 40X25X40MM                                                                         </t>
  </si>
  <si>
    <t xml:space="preserve">7808039        </t>
  </si>
  <si>
    <t xml:space="preserve">TEU REDUS PPR DN 40X32X40MM                                                                         </t>
  </si>
  <si>
    <t xml:space="preserve">9270083        </t>
  </si>
  <si>
    <t xml:space="preserve">TEU REDUS PP-R DN 40X20X40 MM                                                                       </t>
  </si>
  <si>
    <t xml:space="preserve">9270084        </t>
  </si>
  <si>
    <t xml:space="preserve">TEU REDUS PP-R DN 40X40X20 MM                                                                       </t>
  </si>
  <si>
    <t xml:space="preserve">9270085        </t>
  </si>
  <si>
    <t xml:space="preserve">TEU REDUS PP-R DN 40X32X40 MM                                                                       </t>
  </si>
  <si>
    <t>RPSB13A      99</t>
  </si>
  <si>
    <t xml:space="preserve">MONTARE TEAVA,MAT. PLASTIC(PE,PP,PP-R)PT.CANAL, APARENT-INGROPATA SUB PARDOSEALA, IMB. GARN,D= 32MM </t>
  </si>
  <si>
    <t xml:space="preserve">TUB SCURGERE PP 32MM 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</si>
  <si>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SL12   -0028:6720185     -TUB CU 2 MUFE,POLIPROPILENA IGNIFUGA.,D32,L1000MM</t>
    </r>
  </si>
  <si>
    <t>RPSB13C      99</t>
  </si>
  <si>
    <t xml:space="preserve">MONTARE TEAVA,MAT. PLASTIC(PE,PP,PP-R)PT.CANAL, APARENT-INGROPATA SUB PARDOSEALA, IMB. GARN,D= 50MM </t>
  </si>
  <si>
    <t xml:space="preserve">TUB SCURGERE PP 50MM 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</si>
  <si>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SL12   -0040:6720197     -TUB CU 2 MUFE,POLIPROPILENA IGNIFUGA.,D50,L1000MM</t>
    </r>
  </si>
  <si>
    <t>RPSB13E      99</t>
  </si>
  <si>
    <t xml:space="preserve">MONTARE TEAVA,MAT. PLASTIC(PE,PP,PP-R)PT.CANAL, APARENT-INGROPATA SUB PARDOSEALA, IMB. GARN,D=110MM </t>
  </si>
  <si>
    <t xml:space="preserve">TUB SCURGERE PP 110MM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</si>
  <si>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SL12   -0025:6720182     -TUB FARA MUFA,POLIPROPILENA IGNIFUGA.,D110,L5000MM</t>
    </r>
  </si>
  <si>
    <t>RPSB14A      99</t>
  </si>
  <si>
    <t xml:space="preserve">MONTARE PIESE DE LEGATURA, MAT. PLASTIC (PE,PP,PP-R) PT.CANAL, IMBINARE CU GARNITURA, D= 32MM       </t>
  </si>
  <si>
    <r>
      <t xml:space="preserve">          L:</t>
    </r>
    <r>
      <rPr>
        <i/>
        <sz val="7"/>
        <color theme="1"/>
        <rFont val="Courier New"/>
        <family val="3"/>
      </rPr>
      <t>SL13A  -0039:9270087     -COT SCURGERE PP 32 MM LA 45GRD</t>
    </r>
  </si>
  <si>
    <t>RPSB14C      99</t>
  </si>
  <si>
    <t xml:space="preserve">MONTARE PIESE DE LEGATURA, MAT. PLASTIC (PE,PP,PP-R) PT.CANAL, IMBINARE CU GARNITURA, D= 50MM       </t>
  </si>
  <si>
    <r>
      <t xml:space="preserve">          L:</t>
    </r>
    <r>
      <rPr>
        <i/>
        <sz val="7"/>
        <color theme="1"/>
        <rFont val="Courier New"/>
        <family val="3"/>
      </rPr>
      <t>SL13A  -0040:9270088     -COT SCURGERE PP 50 MM LA 45GRD</t>
    </r>
  </si>
  <si>
    <t>RPSB14E      99</t>
  </si>
  <si>
    <t xml:space="preserve">MONTARE PIESE DE LEGATURA, MAT. PLASTIC (PE,PP,PP-R) PT.CANAL, IMBINARE CU GARNITURA, D= 110MM      </t>
  </si>
  <si>
    <r>
      <t xml:space="preserve">          L:</t>
    </r>
    <r>
      <rPr>
        <i/>
        <sz val="7"/>
        <color theme="1"/>
        <rFont val="Courier New"/>
        <family val="3"/>
      </rPr>
      <t>SL13A  -0038:7808041     -COT SCURGERE PP 110MM 45GRD</t>
    </r>
  </si>
  <si>
    <t>RPSD35A1     82</t>
  </si>
  <si>
    <t xml:space="preserve">INLOC.ROB.DE RET.CU VENTIL DR CU FLANSE O  1/2"                                                     </t>
  </si>
  <si>
    <t xml:space="preserve">ASIM.RACORD FLEXIBIL WC                           </t>
  </si>
  <si>
    <t xml:space="preserve">8803308        </t>
  </si>
  <si>
    <t xml:space="preserve">RACORD ALB WC CU GARNITURA HTSK D110 L500                                                           </t>
  </si>
  <si>
    <t>RPSB45A1     82</t>
  </si>
  <si>
    <t xml:space="preserve">INLOC.RAMIF.DUBL.GRES.CERAM.AV.UNGHI 45;90 ETANS. CU FRING.GUDR.+MAST.BITUM D= 100 MM               </t>
  </si>
  <si>
    <t xml:space="preserve">8810163        </t>
  </si>
  <si>
    <t xml:space="preserve">RAMIFICATIE EGALA PP  D. 32 /32 MM;  45 GRD                                                         </t>
  </si>
  <si>
    <t xml:space="preserve">8810169        </t>
  </si>
  <si>
    <t xml:space="preserve">RAMIFICATIE EGALA PP  D. 50 /50 MM;  45 GRD                                                         </t>
  </si>
  <si>
    <t xml:space="preserve">8810175        </t>
  </si>
  <si>
    <t xml:space="preserve">RAMIFICATIE EGALA PP  D. 110 /110 MM;  45 GRD                                                       </t>
  </si>
  <si>
    <t xml:space="preserve">9270091        </t>
  </si>
  <si>
    <t xml:space="preserve">RAMIFICATIE DUBLA PP 110MM 45GRD                                                                    </t>
  </si>
  <si>
    <t>RPSB28D1     82</t>
  </si>
  <si>
    <t xml:space="preserve">INLOC.RED.EXCENTR.DIN PVC-U CU IMB.PRIN LIPIRE AVIND D=110- 50 MM                                   </t>
  </si>
  <si>
    <t>SB21C1       82</t>
  </si>
  <si>
    <t xml:space="preserve">PIESA DE CURATIRE PVC-U,PT.CANALIZARE,CU IMBINARE PRIN LIPIRE AVIND D=110 MM                        </t>
  </si>
  <si>
    <t>SA31D1       82</t>
  </si>
  <si>
    <t xml:space="preserve">CACIULA SAU DOP SIMPLU PT.CONDUCTE DE PRESIUNE    CACIULA AVIND D=100 MM                            </t>
  </si>
  <si>
    <t>RPSB41A      99</t>
  </si>
  <si>
    <t xml:space="preserve">MONTAREA SIFONULUI DE PARDOSEALA DIN POLIPROPILENA, AVIND DIAMETRUL IESIRII DE 50 MM                </t>
  </si>
  <si>
    <t xml:space="preserve">SIFON PARDOSEALA PP DN 50MM                       </t>
  </si>
  <si>
    <r>
      <t xml:space="preserve">          L:</t>
    </r>
    <r>
      <rPr>
        <i/>
        <sz val="7"/>
        <color theme="1"/>
        <rFont val="Courier New"/>
        <family val="3"/>
      </rPr>
      <t>SL21   -0004:6721103     -SIFON DE PARDOSEALA,1 IESIRE D50,1 INTR. D40,CAPAC PROT</t>
    </r>
  </si>
  <si>
    <t>RPSC21A      99</t>
  </si>
  <si>
    <t xml:space="preserve">MONTAREA LAVOARULUI-SEMIPORTELAN, PORTELAN SANITAR ETC.-(INCL. PT.HANDICAPATI)CONSOLE PE ZIDARIE    </t>
  </si>
  <si>
    <r>
      <t xml:space="preserve">          L:</t>
    </r>
    <r>
      <rPr>
        <i/>
        <sz val="7"/>
        <color theme="1"/>
        <rFont val="Courier New"/>
        <family val="3"/>
      </rPr>
      <t>SL24   -0155:2442290     -LAVOAR PORTELAN          LY-600MM  ALB     C. 1  S 1540</t>
    </r>
  </si>
  <si>
    <r>
      <t xml:space="preserve">          L:</t>
    </r>
    <r>
      <rPr>
        <i/>
        <sz val="7"/>
        <color theme="1"/>
        <rFont val="Courier New"/>
        <family val="3"/>
      </rPr>
      <t>SL25A  -0002:4202761     -SIFON ALAMA PT.LAVOAR   1"                       S 9611</t>
    </r>
  </si>
  <si>
    <r>
      <t xml:space="preserve">          L:</t>
    </r>
    <r>
      <rPr>
        <i/>
        <sz val="7"/>
        <color theme="1"/>
        <rFont val="Courier New"/>
        <family val="3"/>
      </rPr>
      <t>SL25B  -0019:4203301     -VENTIL SCURGERE LAVOAR,SPALATOR 1"      FARA RAC. S9610</t>
    </r>
  </si>
  <si>
    <r>
      <t xml:space="preserve">          L:</t>
    </r>
    <r>
      <rPr>
        <i/>
        <sz val="7"/>
        <color theme="1"/>
        <rFont val="Courier New"/>
        <family val="3"/>
      </rPr>
      <t>SL25C  -0025:4203442     -CONSOLA CU UN BRAT   VOPSITA   350MM  CAL.1      S 3343</t>
    </r>
  </si>
  <si>
    <t>RPSC26A      99</t>
  </si>
  <si>
    <t xml:space="preserve">MONTAREA PISOARULUI DIN PORTELAN SANITAR PE PERETE DIN ZIDARIE DE CARAMIDA SAU B.C.A.               </t>
  </si>
  <si>
    <r>
      <t xml:space="preserve">          L:</t>
    </r>
    <r>
      <rPr>
        <i/>
        <sz val="7"/>
        <color theme="1"/>
        <rFont val="Courier New"/>
        <family val="3"/>
      </rPr>
      <t>SL12B  -0021:672017R     -TUB FARA MUFA,POLIPROPILENA IGNIFUGA.,D32,L5000MM</t>
    </r>
  </si>
  <si>
    <r>
      <t xml:space="preserve">          L:</t>
    </r>
    <r>
      <rPr>
        <i/>
        <sz val="7"/>
        <color theme="1"/>
        <rFont val="Courier New"/>
        <family val="3"/>
      </rPr>
      <t>SL31   -0001:2451241     -PISOAR    PORTELAN TIP U1           ALB   C.1    S 2383</t>
    </r>
  </si>
  <si>
    <t>RPSC24A1     82</t>
  </si>
  <si>
    <t xml:space="preserve">INLOC.COMPLETA CLOS.VAS PORT.SANIT SAU FAIANTA CU TEAVA SC.PVC-U REZERV.FONTA CU SCAUN SI CAPAC     </t>
  </si>
  <si>
    <r>
      <t xml:space="preserve">          L:</t>
    </r>
    <r>
      <rPr>
        <i/>
        <sz val="7"/>
        <color theme="1"/>
        <rFont val="Courier New"/>
        <family val="3"/>
      </rPr>
      <t>11406  -0001:2442757     -VAS CLOSET         COL2-A  PORTELAN ALB     C. 1 S 2066</t>
    </r>
  </si>
  <si>
    <r>
      <t xml:space="preserve">          L:</t>
    </r>
    <r>
      <rPr>
        <i/>
        <sz val="7"/>
        <color theme="1"/>
        <rFont val="Courier New"/>
        <family val="3"/>
      </rPr>
      <t>13919  -0002:2452958     -REZERVOR WC   R 2    SEMIINALTIME   ALB     C.1 S 9441</t>
    </r>
  </si>
  <si>
    <r>
      <t xml:space="preserve">          L:</t>
    </r>
    <r>
      <rPr>
        <i/>
        <sz val="7"/>
        <color theme="1"/>
        <rFont val="Courier New"/>
        <family val="3"/>
      </rPr>
      <t>13922  -0002:6719598     -RAMA VAS CLOSET POLIPROP  CU CAPAC SI SURUB FLUTURE</t>
    </r>
  </si>
  <si>
    <t>RPSC40A      99</t>
  </si>
  <si>
    <t xml:space="preserve">INLOCUIREA SPALATORULUI CU PICURATOR PENTRU VASE,1 COMPARTIMENT, CU REFOLOSIREA ACCESORIILOR        </t>
  </si>
  <si>
    <r>
      <t xml:space="preserve">          L:</t>
    </r>
    <r>
      <rPr>
        <i/>
        <sz val="7"/>
        <color theme="1"/>
        <rFont val="Courier New"/>
        <family val="3"/>
      </rPr>
      <t>SL28   -0003:4200348     -SPALATOR SIMPLU DIN INOX</t>
    </r>
  </si>
  <si>
    <t>RPSC35A      99</t>
  </si>
  <si>
    <t xml:space="preserve">INLOCUIREA CAZII DE BAIE DIN FONTA-TABALA EMAILATA,FIBRA DE STICLA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</si>
  <si>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SL22   -0003:2308538     -CADA DE BAIE DIN CERAMICA CU HIDROMASAJ SEMIROTUNDA</t>
    </r>
  </si>
  <si>
    <t>RPSC36A      99</t>
  </si>
  <si>
    <t xml:space="preserve">INLOCUIREA CAZII DE DUS DIN FONTA-TABALA EMAILATA POLIMETACRIL                                      </t>
  </si>
  <si>
    <t xml:space="preserve">ASIM.CABINA DUS COMPLET ECHIPATA                  </t>
  </si>
  <si>
    <r>
      <t xml:space="preserve">          L:</t>
    </r>
    <r>
      <rPr>
        <i/>
        <sz val="7"/>
        <color theme="1"/>
        <rFont val="Courier New"/>
        <family val="3"/>
      </rPr>
      <t>SL23   -0006:8806263     -CABINA DUS SEMICIRCULARA 78-80</t>
    </r>
  </si>
  <si>
    <t>RPSC29A      99</t>
  </si>
  <si>
    <t xml:space="preserve">MONTAREA ETAJERIEI PE PERETE ZIDARIE CARAMIDA-B.C.A, ETAJERA DIN PORTELAN SANITAR                   </t>
  </si>
  <si>
    <r>
      <t xml:space="preserve">          L:</t>
    </r>
    <r>
      <rPr>
        <i/>
        <sz val="7"/>
        <color theme="1"/>
        <rFont val="Courier New"/>
        <family val="3"/>
      </rPr>
      <t>SL34   -0001:2451485     -ETAJERE PORTELAN TIP E2.30          ALB      C.1 NI 716</t>
    </r>
  </si>
  <si>
    <t>RPSC30A      99</t>
  </si>
  <si>
    <t>MONTAREA OGLINZII SANITARE,SEMICRISTAL-MARGINILE SLEFUITE,400*500MM ETC,PERETE DIN ZIDARIE SAU B.C.A</t>
  </si>
  <si>
    <r>
      <t xml:space="preserve">          L:</t>
    </r>
    <r>
      <rPr>
        <i/>
        <sz val="7"/>
        <color theme="1"/>
        <rFont val="Courier New"/>
        <family val="3"/>
      </rPr>
      <t>SL35   -0003:2506085     -OGLINDA CRISTAL DREPTUNGHIULARA</t>
    </r>
  </si>
  <si>
    <t>RPSC31A      99</t>
  </si>
  <si>
    <t xml:space="preserve">MONTAREA PORTPAHARULUI SAU SAPUNIEREI,FONTA EMAILATA PORTELAN SANITAR,PERETE DIN ZIDARIE SAU B.C.A. </t>
  </si>
  <si>
    <r>
      <t xml:space="preserve">          L:</t>
    </r>
    <r>
      <rPr>
        <i/>
        <sz val="7"/>
        <color theme="1"/>
        <rFont val="Courier New"/>
        <family val="3"/>
      </rPr>
      <t>SL36   -0016:4200354     -PORTPAHAR DUBLU, CROMAT</t>
    </r>
  </si>
  <si>
    <t>RPSC32A      99</t>
  </si>
  <si>
    <t>MONT.CUIERULUI PT.RUFARIE SAU PORTHIRTIEI,FONTA EMAILATA-PLASTIC-PORTELAN,PE PERETE DIN CARAMIDA-BCA</t>
  </si>
  <si>
    <r>
      <t xml:space="preserve">          L:</t>
    </r>
    <r>
      <rPr>
        <i/>
        <sz val="7"/>
        <color theme="1"/>
        <rFont val="Courier New"/>
        <family val="3"/>
      </rPr>
      <t>SL37   -0018:420035A     -AGATATOARE PT. HALAT BAIE, CROMAT, CU 2 CIRLIG</t>
    </r>
  </si>
  <si>
    <t>SC31A1       82</t>
  </si>
  <si>
    <t xml:space="preserve">VENTIL DE SCURGERE TIP...             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</si>
  <si>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11410  -0013:4203272     -VENTIL SCURGERE REZERVOR WC     1 1/2   ALAMA     S9610</t>
    </r>
  </si>
  <si>
    <t>RPSD35A      99</t>
  </si>
  <si>
    <t>MONTAREA BATERIEI AMESTECATOARE STATIVA PT. LAVOAR SAU SPALATOR,INDIFERENT MODUL DE INCHIDERE,D=1/2"</t>
  </si>
  <si>
    <r>
      <t xml:space="preserve">          L:</t>
    </r>
    <r>
      <rPr>
        <i/>
        <sz val="7"/>
        <color theme="1"/>
        <rFont val="Courier New"/>
        <family val="3"/>
      </rPr>
      <t>SL41   -0071:4204308     -BATERIE MONOCOMANDA PT. LAVOAR,VENTIL SCURGERE AUTOMAT</t>
    </r>
  </si>
  <si>
    <t>RPSD37A      99</t>
  </si>
  <si>
    <t>MONTAREA RACORDULUI OLANDEZ SAU A COTULUI CU RACORD OLANDEZ ZINCAT CU ETANSARE PLANA, D= 3/8" - 1/2"</t>
  </si>
  <si>
    <r>
      <t xml:space="preserve">          L:</t>
    </r>
    <r>
      <rPr>
        <i/>
        <sz val="7"/>
        <color theme="1"/>
        <rFont val="Courier New"/>
        <family val="3"/>
      </rPr>
      <t>SL02E  -0171:7808046     -RACORD FLEXIBIL OLANDEZ FE 1/2"</t>
    </r>
  </si>
  <si>
    <t>RPSD18A      99</t>
  </si>
  <si>
    <t xml:space="preserve">MONTAREA ROBINETULUI DE SERVICIU, SIMPLU SAU DUBLU, CU RACORD, AVIND DIAMETRUL DE : 3/8"-1/2"       </t>
  </si>
  <si>
    <r>
      <t xml:space="preserve">          L:</t>
    </r>
    <r>
      <rPr>
        <i/>
        <sz val="7"/>
        <color theme="1"/>
        <rFont val="Courier New"/>
        <family val="3"/>
      </rPr>
      <t>SL41   -0019:4201925     -ROBINET REZERV. WC   ALAMA   3/8" SEMIINALTIME 2  S2377</t>
    </r>
  </si>
  <si>
    <t>SD03A        99</t>
  </si>
  <si>
    <t xml:space="preserve">ROBINET PT. LAVOAR SAU SPALATOR, INDIFERENT MODUL DE INCHIDERE, DIAMETRUL DE 1/2"                   </t>
  </si>
  <si>
    <r>
      <t xml:space="preserve">          L:</t>
    </r>
    <r>
      <rPr>
        <i/>
        <sz val="7"/>
        <color theme="1"/>
        <rFont val="Courier New"/>
        <family val="3"/>
      </rPr>
      <t>SL41   -0027:4202058     -ROBINET   LAVOAR  ALAMA CROMAT  1/2" ST. PL STATIVS2581</t>
    </r>
  </si>
  <si>
    <t>RPSD25C      99</t>
  </si>
  <si>
    <t xml:space="preserve">MONTAREA ROBINETULUI DE TRECERE CU VENTIL SI MUFE, CU SI FARA DESCARCARE,PT.TEVI DIN OTEL D= 1"     </t>
  </si>
  <si>
    <r>
      <t xml:space="preserve">          L:</t>
    </r>
    <r>
      <rPr>
        <i/>
        <sz val="7"/>
        <color theme="1"/>
        <rFont val="Courier New"/>
        <family val="3"/>
      </rPr>
      <t>SL42   -0027:4202486     -ROBINET TREC. FONTA 1"     A VENT+MUFA  PN10      S6480</t>
    </r>
  </si>
  <si>
    <t>RPSD25D      99</t>
  </si>
  <si>
    <t xml:space="preserve">MONTAREA ROBINETULUI DE TRECERE CU VENTIL SI MUFE, CU SI FARA DESCARCARE,PT.TEVI DIN OTEL D= 1 1/4" </t>
  </si>
  <si>
    <r>
      <t xml:space="preserve">          L:</t>
    </r>
    <r>
      <rPr>
        <i/>
        <sz val="7"/>
        <color theme="1"/>
        <rFont val="Courier New"/>
        <family val="3"/>
      </rPr>
      <t>SL42   -0028:4202498     -ROBINET TREC. FONTA 1 1/4" A VENT+MUFA  PN10      S6480</t>
    </r>
  </si>
  <si>
    <t>IZF08E1      82</t>
  </si>
  <si>
    <t xml:space="preserve">HIDROIZOLARE GURI SCURGERE LA PARDOSELI CU PIZA TESAT STICL BITUM PT SIFON PARDOSEALA               </t>
  </si>
  <si>
    <r>
      <t xml:space="preserve">          L:</t>
    </r>
    <r>
      <rPr>
        <i/>
        <sz val="7"/>
        <color theme="1"/>
        <rFont val="Courier New"/>
        <family val="3"/>
      </rPr>
      <t>11231  -0016:2602060     -TESATURA FIRE STICLA BIT.2F.NIS. TSA 2000 100CM S 10126</t>
    </r>
  </si>
  <si>
    <t>IZH01A1      82</t>
  </si>
  <si>
    <t>IZOLAREA CONDUCTELOR DE LEGATURA LA OBIECTELE SANITARE CU PANZA HESIANA SI FOLIE PVC INFASURATA HELI</t>
  </si>
  <si>
    <t>RPIF09A      99</t>
  </si>
  <si>
    <t xml:space="preserve">IZOLATIA CONDUCTELOR CU MANSOANE DE IZ.SPECIALA, INTRODUSE PE CONDUCTE                              </t>
  </si>
  <si>
    <r>
      <t xml:space="preserve">          L:</t>
    </r>
    <r>
      <rPr>
        <i/>
        <sz val="7"/>
        <color theme="1"/>
        <rFont val="Courier New"/>
        <family val="3"/>
      </rPr>
      <t>IL15A  -0028:2608133     -TERMOIZOLATIE SPECIALA (MANSOANE) PT. TEAVA DE 13X 42MM</t>
    </r>
  </si>
  <si>
    <t>RCSR27B1     02</t>
  </si>
  <si>
    <t xml:space="preserve">VOPSIRE CONDUCTE DE INSTALATI, DIAM.EXT.&gt;60MM, 2 ST.VOPSEA ULEI +1 ST.LAC                           </t>
  </si>
  <si>
    <t>SF01A1       82</t>
  </si>
  <si>
    <t xml:space="preserve">EFECTUARE  PROBA DE ETAS.LA PRES.A INST.INTER.DE  APA,LA COND.OTEL ZN.SAU PB.PRES.INCLUSIV ARMATURI </t>
  </si>
  <si>
    <t>SF04A1       82</t>
  </si>
  <si>
    <t xml:space="preserve">SPALAREA SI DAREA IN FUNCTIUNE A COND.DE APA,EXECUTATE CU TEVI DIN PVC.                             </t>
  </si>
  <si>
    <t>VC22A1       82</t>
  </si>
  <si>
    <t xml:space="preserve">DISPOZITIV SUST.ANCOR PT.APARAT,CANALE PIESE SPEC GATA CONF DIN,OTEL PROF.GREUT PE BUC SUB 5 KG.    </t>
  </si>
  <si>
    <t>VC23A1       82</t>
  </si>
  <si>
    <t xml:space="preserve">CONFECTIONARE DISPOZ.SUST-ANCOR.PT.APARATE CANALE PIESE SPEC.DIN OTEL PROF.GREUT/BUC  SUB 5 KG.     </t>
  </si>
  <si>
    <t>RPSF03H1     82</t>
  </si>
  <si>
    <t>BUSONAREA PROVIZORIE A CONDUCTEI ALIMENTARE CU APA IN VEDEREA EXECUT.REPARATIILOR CU D=2 1/2 TOLI  $</t>
  </si>
  <si>
    <r>
      <t xml:space="preserve">          L:</t>
    </r>
    <r>
      <rPr>
        <i/>
        <sz val="7"/>
        <color theme="1"/>
        <rFont val="Courier New"/>
        <family val="3"/>
      </rPr>
      <t>13935  -0001:4123501     -DOP  DIN FONTA MALEABILA T9 S487 DN  10  3/8</t>
    </r>
  </si>
  <si>
    <t>SB30C        99</t>
  </si>
  <si>
    <t xml:space="preserve">SUPORTI PT. SUSTINEREA CONDUCTELOR PENTRU CANALIZARE, AVIND GREUTATE DE 11 - 30 KG                  </t>
  </si>
  <si>
    <t xml:space="preserve">ASIM SUPORTI SUSTINERE OBIECTE SANITARE           </t>
  </si>
  <si>
    <r>
      <t xml:space="preserve">          L:</t>
    </r>
    <r>
      <rPr>
        <i/>
        <sz val="7"/>
        <color theme="1"/>
        <rFont val="Courier New"/>
        <family val="3"/>
      </rPr>
      <t>SL44G  -0456:3521135     -PROFILE IE 25 OL37-1N</t>
    </r>
  </si>
  <si>
    <t>TRB05B19     82</t>
  </si>
  <si>
    <t>TRANSPORTUL MATERIALELOR PRIN PURTAT DIRECT,MATERIALE COMODE PESTE 25 KG DISTANTA 90M              $</t>
  </si>
  <si>
    <r>
      <t xml:space="preserve">Categorie: CAT06_ </t>
    </r>
    <r>
      <rPr>
        <sz val="10"/>
        <color theme="1"/>
        <rFont val="Calibri"/>
        <family val="2"/>
        <scheme val="minor"/>
      </rPr>
      <t>INSTALATII SANITARE INTERIOARE UTILAJ.ECHIP.TEHN.</t>
    </r>
  </si>
  <si>
    <t>RPSD43G1     82</t>
  </si>
  <si>
    <t xml:space="preserve">MONTAT SEPARATOR HIDROCARBURI                                                                       </t>
  </si>
  <si>
    <t xml:space="preserve">MONTARE SEPARATOR GRASIMI                                                                           </t>
  </si>
  <si>
    <t>TRA01A20     82</t>
  </si>
  <si>
    <t>TRANSPORTUL RUTIER AL MATERIALELOR,SEMIFABRICATELOR CU AUTOBASCULANTA PE DIST.=  20 KM.            $</t>
  </si>
  <si>
    <t>TRI1AA04D2   82</t>
  </si>
  <si>
    <t>INCARCAREA MATERIALELOR,GRUPA A-USOARE SI MARUNTE,PRIN TRANSP.PINA LA 10M RAMPA-VAGON CATEG.2      $</t>
  </si>
  <si>
    <r>
      <t xml:space="preserve">Categorie: CAT07 </t>
    </r>
    <r>
      <rPr>
        <sz val="10"/>
        <color theme="1"/>
        <rFont val="Calibri"/>
        <family val="2"/>
        <scheme val="minor"/>
      </rPr>
      <t>INSTALATII HIDRANTI INTERIORI</t>
    </r>
  </si>
  <si>
    <t>RPSA10F      99</t>
  </si>
  <si>
    <t xml:space="preserve">MONTAREA TEVII DIN OTEL, PT. INSTALATII, ZINCATA,COLOANE, CLADIRI DE LOCUIT-SOCIAL CULTURALE,D= 2   </t>
  </si>
  <si>
    <t xml:space="preserve">tv otel zincat hidranti                           </t>
  </si>
  <si>
    <r>
      <t xml:space="preserve">          L:</t>
    </r>
    <r>
      <rPr>
        <i/>
        <sz val="7"/>
        <color theme="1"/>
        <rFont val="Courier New"/>
        <family val="3"/>
      </rPr>
      <t>SL01   -0024:3306728     -TEAVA INST.ZINC   FL+MF M  - 50(2    ) OL  32 1  S 7656</t>
    </r>
  </si>
  <si>
    <t>RPSA09D      99</t>
  </si>
  <si>
    <t xml:space="preserve">MONTAREA TEVII DIN OTEL, PT. INSTALATII, ZINCATA, LA CLADIRI DE LOCUIT SI SOCIAL CULTURALE,D= 2"    </t>
  </si>
  <si>
    <r>
      <t xml:space="preserve">          L:</t>
    </r>
    <r>
      <rPr>
        <i/>
        <sz val="7"/>
        <color theme="1"/>
        <rFont val="Courier New"/>
        <family val="3"/>
      </rPr>
      <t>SL01   -0015:3306388     -TEAVA INST.ZINC   FILET M  - 50(2    ) OL  32 1  S 7656</t>
    </r>
  </si>
  <si>
    <t>RPSA33F      99</t>
  </si>
  <si>
    <t>INLOCUIRE FITING-PVC(COT,MUFA,REDUCTIE)MONT.(LIPIRE) PE COND. EXISTENTA DIN PVC TIP GREU (G),D= 50MM</t>
  </si>
  <si>
    <r>
      <t xml:space="preserve">          L:</t>
    </r>
    <r>
      <rPr>
        <i/>
        <sz val="7"/>
        <color theme="1"/>
        <rFont val="Courier New"/>
        <family val="3"/>
      </rPr>
      <t>SL04   -0007:6712538     -COT PVC NEPLAST.IMBIN.PRIN LIP.PN 10 DN  50 TIP G S7175</t>
    </r>
  </si>
  <si>
    <r>
      <t xml:space="preserve">          L:</t>
    </r>
    <r>
      <rPr>
        <i/>
        <sz val="7"/>
        <color theme="1"/>
        <rFont val="Courier New"/>
        <family val="3"/>
      </rPr>
      <t>SL04   -0024:6713611     -MUFA PVC NEPLAST.IMBIN.PRIN LIP.PN 10 DN  50  S 7176</t>
    </r>
  </si>
  <si>
    <r>
      <t xml:space="preserve">          L:</t>
    </r>
    <r>
      <rPr>
        <i/>
        <sz val="7"/>
        <color theme="1"/>
        <rFont val="Courier New"/>
        <family val="3"/>
      </rPr>
      <t>SL04   -0095:6714861     -TEU PVC PT.IMBIN.PRIN LIP.PN 10 DN  50    STAS 7174</t>
    </r>
  </si>
  <si>
    <t>RPSD31B      99</t>
  </si>
  <si>
    <t xml:space="preserve">MONTAREA HIDRANTULUI INTERIOR, PENTRU CLADIRI, CU DIAMETRUL DE 2", PE PERETE (CUTIE+RAMA)           </t>
  </si>
  <si>
    <t>SB30A        99</t>
  </si>
  <si>
    <t xml:space="preserve">SUPORTI PT. SUSTINEREA CONDUCTELOR PENTRU CANALIZARE, AVIND GREUTATE DE PINA LA 2 KG                </t>
  </si>
  <si>
    <r>
      <t xml:space="preserve">          L:</t>
    </r>
    <r>
      <rPr>
        <i/>
        <sz val="7"/>
        <color theme="1"/>
        <rFont val="Courier New"/>
        <family val="3"/>
      </rPr>
      <t>SL44G  -0434:3520726     -PROFIL NORMAL  I 26  OL37-2N    S 565</t>
    </r>
  </si>
  <si>
    <t>RPSD25F      99</t>
  </si>
  <si>
    <t xml:space="preserve">MONTAREA ROBINETULUI DE TRECERE CU VENTIL SI MUFE, CU SI FARA DESCARCARE,PT.TEVI DIN OTEL D= 2"     </t>
  </si>
  <si>
    <r>
      <t xml:space="preserve">          L:</t>
    </r>
    <r>
      <rPr>
        <i/>
        <sz val="7"/>
        <color theme="1"/>
        <rFont val="Courier New"/>
        <family val="3"/>
      </rPr>
      <t>SL42   -0030:4202515     -ROBINET TREC. FONTA 2"     A VENT+MUFA  PN10      S6480</t>
    </r>
  </si>
  <si>
    <t>RPIC70G1     82</t>
  </si>
  <si>
    <t xml:space="preserve">TAIEREA CU FIERASTRAU DE MINA TEAVA OL.SUDATA PTR.INSTALATII 2"                                     </t>
  </si>
  <si>
    <t>RPCU08B6     82</t>
  </si>
  <si>
    <t xml:space="preserve">STRAPUNGERI IN ZIDARIE DE   1-  CARAMIDA CU MORTAR CIMENT PT.TRECERE COND.SECTIUNE 2001-2500CMP     </t>
  </si>
  <si>
    <t>RPCU10A1     82</t>
  </si>
  <si>
    <t xml:space="preserve">STRAPUNGERI IN ZIDARIE DE BETON ARMAT CU GROSIMEA SUB 15CM SI SECTIUNE 50-300CMP                    </t>
  </si>
  <si>
    <r>
      <t xml:space="preserve">Categorie: CAT08 </t>
    </r>
    <r>
      <rPr>
        <sz val="10"/>
        <color theme="1"/>
        <rFont val="Calibri"/>
        <family val="2"/>
        <scheme val="minor"/>
      </rPr>
      <t>REZERVOR INCENDIU,CAMERE POMPE</t>
    </r>
  </si>
  <si>
    <t>M1J07A1      82</t>
  </si>
  <si>
    <t xml:space="preserve">COND.OTEL CARBON,CU PRES.NOMINALA PINA LA 40 AT.MONTATA PRIN INSURUBARE IN INST.TEHN.&lt; 40 MM        </t>
  </si>
  <si>
    <t xml:space="preserve">3306259        </t>
  </si>
  <si>
    <t xml:space="preserve">TEAVA INST.ZINC   FILET UI - 32(1 1/4) OL  32 1  S 7656                                             </t>
  </si>
  <si>
    <t xml:space="preserve">4117980        </t>
  </si>
  <si>
    <t xml:space="preserve">COT FONTA MALEABILA A1            S474  DN  32 11/4 ZN                                              </t>
  </si>
  <si>
    <t xml:space="preserve">4120468        </t>
  </si>
  <si>
    <t xml:space="preserve">MUFA FONTA MALEABILA M2 DS  S475 DN  25 1     SD    ZN                                              </t>
  </si>
  <si>
    <t xml:space="preserve">7344098        </t>
  </si>
  <si>
    <t xml:space="preserve">ROBINET FONTA CU SFERA +FLANSE PN16 DN1"                                                            </t>
  </si>
  <si>
    <t xml:space="preserve">3306261        </t>
  </si>
  <si>
    <t xml:space="preserve">TEAVA INST.ZINC   FILET UI - 40(1 1/2) OL  32 1  S 7656                                             </t>
  </si>
  <si>
    <t xml:space="preserve">4118013        </t>
  </si>
  <si>
    <t xml:space="preserve">COT FONTA MALEABILA A1            S474  DN  40 11/2 ZN                                              </t>
  </si>
  <si>
    <t xml:space="preserve">4120547        </t>
  </si>
  <si>
    <t xml:space="preserve">MUFA FONTA MALEABILA M2 DS  S475 DN  40 11/2  SD    ZN                                              </t>
  </si>
  <si>
    <t xml:space="preserve">4115528        </t>
  </si>
  <si>
    <t xml:space="preserve">TEU FONTA MAL B1 S476   DN=  40 11/2   ZN                                                           </t>
  </si>
  <si>
    <t xml:space="preserve">7344116        </t>
  </si>
  <si>
    <t xml:space="preserve">ROB FONTA CU SFERA+FLANSE PN 16 DN 1 1/2                                                            </t>
  </si>
  <si>
    <t xml:space="preserve">4500314        </t>
  </si>
  <si>
    <t xml:space="preserve">SUPAPA DE SENS CU ARC , DN =1 1/2                                                                   </t>
  </si>
  <si>
    <t xml:space="preserve">4501740        </t>
  </si>
  <si>
    <t xml:space="preserve">ROBINET VENTIL PLUTITOR  DN 1 1/2"                                                                  </t>
  </si>
  <si>
    <t>M1J07B1      82</t>
  </si>
  <si>
    <t xml:space="preserve">COND.OTEL CARBON CU PRES.NOMINALA PINA LA 40AT.MONTATA PRIN INSURUBARE IN INST.TEHN.PESTE 40MM.     </t>
  </si>
  <si>
    <t xml:space="preserve">3306091        </t>
  </si>
  <si>
    <t xml:space="preserve">TEAVA INST.ZINC   NEFIL.M  - 50(2    ) OL  32 1  S 7656                                             </t>
  </si>
  <si>
    <t xml:space="preserve">4118037        </t>
  </si>
  <si>
    <t xml:space="preserve">COT FONTA MALEABILA A1            S474  DN  50 2    ZN                                              </t>
  </si>
  <si>
    <t xml:space="preserve">4120225        </t>
  </si>
  <si>
    <t xml:space="preserve">MUFA ZINCATA DN 2"                                                                                  </t>
  </si>
  <si>
    <t xml:space="preserve">7344128        </t>
  </si>
  <si>
    <t xml:space="preserve">ROBINET FONTA CU SFERA +FLANSE PN 16 DN2"                                                           </t>
  </si>
  <si>
    <t xml:space="preserve">4500315        </t>
  </si>
  <si>
    <t xml:space="preserve">SUPAPA DE SENS CU ARC DN 2''                                                                        </t>
  </si>
  <si>
    <t xml:space="preserve">3306120        </t>
  </si>
  <si>
    <t xml:space="preserve">TEAVA INST.ZINC   NEFIL.M  -100(4    ) OL  32 1  S 7656                                             </t>
  </si>
  <si>
    <t xml:space="preserve">4118075        </t>
  </si>
  <si>
    <t xml:space="preserve">COT FONTA MALEABILA A1            S474  DN  80 3    ZN                                              </t>
  </si>
  <si>
    <t xml:space="preserve">4120263        </t>
  </si>
  <si>
    <t xml:space="preserve">MUFA NORMALA ZINCATA DN 3"                                                                          </t>
  </si>
  <si>
    <t xml:space="preserve">4115607        </t>
  </si>
  <si>
    <t xml:space="preserve">TEU FONTA MAL B1 S476   DN=  80 3      ZN                                                           </t>
  </si>
  <si>
    <t xml:space="preserve">4105133        </t>
  </si>
  <si>
    <t xml:space="preserve">REDUCTIE FONTA PRESIUNE CU MUFA 80 X 50  STAS 1869                                                  </t>
  </si>
  <si>
    <t xml:space="preserve">7344147        </t>
  </si>
  <si>
    <t xml:space="preserve">ROBINET FONTA CU SFERA +FLANSE PN 16 DN3"                                                           </t>
  </si>
  <si>
    <t xml:space="preserve">4500316        </t>
  </si>
  <si>
    <t xml:space="preserve">SUPAPA  DE SENS CU ARC DN 3"                                                                        </t>
  </si>
  <si>
    <t>M1J03B1      82</t>
  </si>
  <si>
    <t xml:space="preserve">COND.OTEL CARBON,MONTATA PRIN SUDURA ELECTRICA CU CONVERTIZOR DE SUDURA,IN INST.TEHN.80-150 MM.     </t>
  </si>
  <si>
    <t xml:space="preserve">3101764        </t>
  </si>
  <si>
    <t xml:space="preserve">TEAVA COMERCIALA F S LC 133  X 4   OLT 35  S 404/1                                                  </t>
  </si>
  <si>
    <t xml:space="preserve">4401226        </t>
  </si>
  <si>
    <t xml:space="preserve">FLANSA PLATA PN  6  125- 140   OL37-2     ET PU  S 8012                                             </t>
  </si>
  <si>
    <t xml:space="preserve">4501260        </t>
  </si>
  <si>
    <t xml:space="preserve">ROBIN.CL.FLUT.CU EXC.PT.MED.CHIM.D1020-P-0 PN10/25 D125                                             </t>
  </si>
  <si>
    <t xml:space="preserve">4625107        </t>
  </si>
  <si>
    <t xml:space="preserve">SORB SIMPLU CU FLANSE  PU  DN=150 PN=10          S 2231                                             </t>
  </si>
  <si>
    <t xml:space="preserve">4115621        </t>
  </si>
  <si>
    <t xml:space="preserve">TEU FONTA MAL B1 S476   DN= 100 4      ZN                                                           </t>
  </si>
  <si>
    <t xml:space="preserve">4120287        </t>
  </si>
  <si>
    <t xml:space="preserve">MUFA NORMALA ZINCATA DN 4"                                                                          </t>
  </si>
  <si>
    <t xml:space="preserve">7344158        </t>
  </si>
  <si>
    <t xml:space="preserve">ROBINET FONTA CU SFERA +FLANSE PN 16 DN 4"                                                          </t>
  </si>
  <si>
    <t xml:space="preserve">4625078        </t>
  </si>
  <si>
    <t xml:space="preserve">SORB SIMPLU CU FLANSE  PU  DN=100 PN=10          S 2231                                             </t>
  </si>
  <si>
    <t xml:space="preserve">3100148        </t>
  </si>
  <si>
    <t xml:space="preserve">TEAVA COMERCIALA F S LC  42  X 3   OLT 35  S 404/1                                                  </t>
  </si>
  <si>
    <t xml:space="preserve">3100461        </t>
  </si>
  <si>
    <t xml:space="preserve">TEAVA COMERCIALA F S LC  57  X 3,5 OLT 35  S 404/1                                                  </t>
  </si>
  <si>
    <t xml:space="preserve">3101063        </t>
  </si>
  <si>
    <t xml:space="preserve">TEAVA COMERCIALA F S LC  89  X 4   OLT 35  S 404/1                                                  </t>
  </si>
  <si>
    <t xml:space="preserve">3101348        </t>
  </si>
  <si>
    <t xml:space="preserve">TEAVA COMERCIALA F S LC 108  X 4   OLT 35  S 404/1                                                  </t>
  </si>
  <si>
    <t xml:space="preserve">3102196        </t>
  </si>
  <si>
    <t xml:space="preserve">TEAVA COMERCIALA F S LC 159  X 6   OLT 35  S 404/1                                                  </t>
  </si>
  <si>
    <t xml:space="preserve">6311607        </t>
  </si>
  <si>
    <t xml:space="preserve">PIESE METAL.DE TRECERE ETANSA PRIN ZID A CONDUCT.                                                   </t>
  </si>
  <si>
    <t>IC42A1       82</t>
  </si>
  <si>
    <t xml:space="preserve">DISTRIBUITOR-COLECTOR MONTAT PE SUSTINATOR GATA CONFECTIONAT AVIND D= 65 MM- 100 MM                 </t>
  </si>
  <si>
    <r>
      <t xml:space="preserve">          L:</t>
    </r>
    <r>
      <rPr>
        <i/>
        <sz val="7"/>
        <color theme="1"/>
        <rFont val="Courier New"/>
        <family val="3"/>
      </rPr>
      <t>11311  -0004:7318731     -DISTR.COLEC.108X4 L=0,91M STUT 76X3 75X3 1/2 11/4TOLI</t>
    </r>
  </si>
  <si>
    <t>IC42B1       82</t>
  </si>
  <si>
    <t xml:space="preserve">DISTRIBUITOR-COLECTOR MONTAT PE SUSTINATOR GATA CONFECTIONAT AVIND D=125 MM- 150 MM                 </t>
  </si>
  <si>
    <r>
      <t xml:space="preserve">          L:</t>
    </r>
    <r>
      <rPr>
        <i/>
        <sz val="7"/>
        <color theme="1"/>
        <rFont val="Courier New"/>
        <family val="3"/>
      </rPr>
      <t>11311  -0005:7318779     -DISTR.COLEC.159X5 L=1,8M STUT 108X4 76X3,5 1 11/4 1/2</t>
    </r>
  </si>
  <si>
    <t>IC37B1       82</t>
  </si>
  <si>
    <t xml:space="preserve">SUPORTI CONDUCTE,TUBURI DIVERSE,COLECTOARE-DISTRIB APARATE RECIPIENTI DIV.INTRE 2,1KG-10 KG         </t>
  </si>
  <si>
    <t xml:space="preserve">8001572        </t>
  </si>
  <si>
    <t xml:space="preserve">CONFECTII METALICE DE PRINDERE                                                                      </t>
  </si>
  <si>
    <t>IZJ07B1      82</t>
  </si>
  <si>
    <t xml:space="preserve">GRUNDUIREA CONDUCTELOR SI APARATELOR,CU GRUND MINIU PLUMB IN DOUA STRATURI                          </t>
  </si>
  <si>
    <t>IZK08D1      82</t>
  </si>
  <si>
    <t xml:space="preserve">VOPSIREA CU VOPS.ULEI IN 2 STRATURI A CONDUCTELOR D PINA LA 400MM                                   </t>
  </si>
  <si>
    <t>VB35A1       82</t>
  </si>
  <si>
    <t xml:space="preserve">DEFLECTOR GATA CONFEC.CU PERIM.BAZEI  700-1600 MM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</si>
  <si>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11806  -0071:5775387     -CACIULA PT.CANAL AER CIRCULAR    D= 200      TIP 60/020</t>
    </r>
  </si>
  <si>
    <t>TRA02A50     82</t>
  </si>
  <si>
    <t>TRANSPORTUL RUTIER AL MATERIALELOR,SEMIFABRICATELOR CU AUTOCAMIONUL PE DIST.=  50 KM.              $</t>
  </si>
  <si>
    <t>VB33A1       82</t>
  </si>
  <si>
    <t xml:space="preserve">CACIULA DE PROTECTIE PE CANALE CIRCULARE CU PERIM DE  250- 400 MM GATA CONFECTIONAT. DET TIP 61/020 </t>
  </si>
  <si>
    <r>
      <t xml:space="preserve">          L:</t>
    </r>
    <r>
      <rPr>
        <i/>
        <sz val="7"/>
        <color theme="1"/>
        <rFont val="Courier New"/>
        <family val="3"/>
      </rPr>
      <t>11806  -0069:5775363     -CACIULA PT CANAL AER CIRCULAR    D= 160      TIP 60/020</t>
    </r>
  </si>
  <si>
    <t>VA01A05      82</t>
  </si>
  <si>
    <t xml:space="preserve">CANALE DREPT.GATA CONF.CU PERIM.SECT.DE 250-400 MMCU SECT.RECT.DIN TABLA NEAGRA DE 0.5 MM           </t>
  </si>
  <si>
    <r>
      <t xml:space="preserve">          L:</t>
    </r>
    <r>
      <rPr>
        <i/>
        <sz val="7"/>
        <color theme="1"/>
        <rFont val="Courier New"/>
        <family val="3"/>
      </rPr>
      <t>11807  -0003:5760057     -CANAL DREPT PERIM.  250- 400 MM RECTANG.TABLA NG 0,5 MM</t>
    </r>
  </si>
  <si>
    <t>VB18B1       82</t>
  </si>
  <si>
    <t xml:space="preserve">RAMA CU PLASA DE SIRMA DET TIP 61/002 AVIND PERIMETRUL DE  400- 700 MM MONTATE PE CANAL             </t>
  </si>
  <si>
    <t>EA06A1       82</t>
  </si>
  <si>
    <t xml:space="preserve">TEAVA OTEL PENTRU INSTALATII SUDATA,NEAGRA MONTATA INGROPAT IN PARDOSEALA             D=  1/2 TOLI  </t>
  </si>
  <si>
    <t>EA06C1       82</t>
  </si>
  <si>
    <t xml:space="preserve">TEAVA OTEL PENTRU INSTALATII SUDATA,NEAGRA MONTATA INGROPAT IN PARDOSEALA             D=2     TOLI  </t>
  </si>
  <si>
    <t>EA14A1       82</t>
  </si>
  <si>
    <t xml:space="preserve">RACORD TUB FLEXIBIL NEETANS SAU ETANS PT.PROT.COND.ELECTRICE INCL.PIESE RACORD.CAPETE CU D= 12 MM   </t>
  </si>
  <si>
    <t>EB09A1       82</t>
  </si>
  <si>
    <t xml:space="preserve">PIESA FLEX.DE CUPRU PT.RACORDAREA SUPLIMENTARA A RECEPTOARELOR ELECTRICE LA PAMINT                  </t>
  </si>
  <si>
    <r>
      <t xml:space="preserve">          L:</t>
    </r>
    <r>
      <rPr>
        <i/>
        <sz val="7"/>
        <color theme="1"/>
        <rFont val="Courier New"/>
        <family val="3"/>
      </rPr>
      <t>12001  -0060:4826945     -CONDUCTOR  FY             1X 16        S 6865</t>
    </r>
  </si>
  <si>
    <r>
      <t xml:space="preserve">          L:</t>
    </r>
    <r>
      <rPr>
        <i/>
        <sz val="7"/>
        <color theme="1"/>
        <rFont val="Courier New"/>
        <family val="3"/>
      </rPr>
      <t>12016  -0024:5203554     -PAPUC STANTAT CU 10X16,5 MMP PT COND DE 150 MMP</t>
    </r>
  </si>
  <si>
    <t>EC12A1       82</t>
  </si>
  <si>
    <t xml:space="preserve">CAP TERMINAL INTERIOR LEG.LA BORNE CU COND.CU. &lt;2X10MMP                                             </t>
  </si>
  <si>
    <t>EC13B1       82</t>
  </si>
  <si>
    <t>CAP TERMINAL PT.INST COMANDA SEMNAL BLOCARI INCL.LEGATURA LA CLEME TABLOU SAU APARAT  5-10 CONDUCTE*</t>
  </si>
  <si>
    <t>ED01G1       82</t>
  </si>
  <si>
    <t xml:space="preserve">INTRERUPATOR MANUAL APARENT,DIBLURI MAT.PL.UNIPOL.CONS.NORM.SAU CONST.ETANSA DIN BACHEL.            </t>
  </si>
  <si>
    <t xml:space="preserve">7326623        </t>
  </si>
  <si>
    <t xml:space="preserve">INTRERUPATOR AUTOMAT MONOPOLAR10A                                                                   </t>
  </si>
  <si>
    <t>ED08K1       82</t>
  </si>
  <si>
    <t xml:space="preserve">PRIZA;MONTATA PE DIBLU MAT.PL.BIPOLARA,CONS.ETANSA METALICA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</si>
  <si>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12017  -0006:5536157     -PRIZA  BIPOLARA BACHEL.CU CONT.PROT.MARIT APAR 250/10A</t>
    </r>
  </si>
  <si>
    <t>ED10G1       82</t>
  </si>
  <si>
    <t xml:space="preserve">BUTON DE ACTIONARE SI COMANDA DUBLU,PT.ACTION.LA DIST.CARCASA METAL.DIBLU LEMN                      </t>
  </si>
  <si>
    <t xml:space="preserve">5500161        </t>
  </si>
  <si>
    <t xml:space="preserve">BUTON DUBLU  DE ACTIONARE SI COMANA LA DIST                                                         </t>
  </si>
  <si>
    <t>ED20B1       82</t>
  </si>
  <si>
    <t>LEGAREA ELECTROMOTORULUI 5,5...11KW,LA CONDUCTE DE ALUMINIU SAU CUPRU                              $</t>
  </si>
  <si>
    <t>ED20C1       82</t>
  </si>
  <si>
    <t>LEGAREA ELECTROMOTORULUI 15...40KW,EXCLUSIV MONTAREA PAPUCILOR PT.COND.EL.                         $</t>
  </si>
  <si>
    <t>EE09B1       82</t>
  </si>
  <si>
    <t xml:space="preserve">ARMATURA DE ILUMINAT CU GLOB DE STICLA CLARA,ETANSA DE PERETE MONTATA DIBLURI LEMN LAMPA 60 W       </t>
  </si>
  <si>
    <t>EE14A1       82</t>
  </si>
  <si>
    <t xml:space="preserve">LAMPA MONT.IN INTER.CONSTR.SAU PE ELEM.EXTER.CU INCANDESCENTA PINA LA 1000 W.                       </t>
  </si>
  <si>
    <t xml:space="preserve">5105805        </t>
  </si>
  <si>
    <t xml:space="preserve">CORP ILUMINAT INCANDES    SIGURANTA MARITA LMS 7/102 R                                              </t>
  </si>
  <si>
    <t>EF09A1       82</t>
  </si>
  <si>
    <t>RACORD.COND.CU.AP.SAU MOT.LA BORNE.TAB.EL.PE MARM.,MET.,SAU CAPS.,COND.CU SECT.&lt;10MMP              $</t>
  </si>
  <si>
    <t>EF10B1       82</t>
  </si>
  <si>
    <t xml:space="preserve">LEGATURA EL.(CONEX.) INTRE SIR.CLEME SI APARATE,SAU INTRE APARATE,CU CONDUCTA L0,51-1,5 M           </t>
  </si>
  <si>
    <r>
      <t xml:space="preserve">          L:</t>
    </r>
    <r>
      <rPr>
        <i/>
        <sz val="7"/>
        <color theme="1"/>
        <rFont val="Courier New"/>
        <family val="3"/>
      </rPr>
      <t>12001  -0058:4826919     -CONDUCTOR  FY             1X  6        S 6865</t>
    </r>
  </si>
  <si>
    <t>EG07B1       82</t>
  </si>
  <si>
    <t xml:space="preserve">COND.COBOR. BANDA OTEL ZINC.25X4MM,MONT.APARENT PE ZIDURI                                           </t>
  </si>
  <si>
    <t>EH02A1       82</t>
  </si>
  <si>
    <t>INCERCAREA CABLURILOR PT.INST.ELEC.DE COMANDA,SEMNALIZARE SI BLOCARI                               $</t>
  </si>
  <si>
    <t>EH04A1       82</t>
  </si>
  <si>
    <t>INCERCAREA SI VERIFICAREA ELECTRICA A INTRERUP.,CONTACT.AUT.TRIP.&lt;100A,DISP.ACT.,REOST.            $</t>
  </si>
  <si>
    <t>EH05C1       82</t>
  </si>
  <si>
    <t>INCERCARE PANOURI METALICE SAU DULAPURI METALICE                                                   $</t>
  </si>
  <si>
    <t>EI02A1       82</t>
  </si>
  <si>
    <t xml:space="preserve">ETANS.TRECERII CAB.PRIN PERETI SI PLANSEE PT.SEPAR.DE MEDII UMEDE,CABLU LA EXTER CU D&lt;25MM          </t>
  </si>
  <si>
    <t>ATD29B       82</t>
  </si>
  <si>
    <t xml:space="preserve">SUPORTI,STELAJE,CONSTRUCTII METALICE:DIN ELEMENTE PREFABRICATE ZINCATE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</si>
  <si>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12526  -0001:6310184     -CONSTR.METAL.OL37 PREF.MECANO. ZINCATE</t>
    </r>
  </si>
  <si>
    <t>ATD30A       82</t>
  </si>
  <si>
    <t xml:space="preserve">CONSOLA DIN OTEL                                                                                    </t>
  </si>
  <si>
    <t>ATA07A       82</t>
  </si>
  <si>
    <t xml:space="preserve">ETICHETA CU INSCRIPTIE PE PANOU PT.APARATE,MONTATA:CU SURUBURI                                      </t>
  </si>
  <si>
    <t>ATB06A       82</t>
  </si>
  <si>
    <t xml:space="preserve">MONTAREA APARATELOR DE NIVEL,DENSITATE,ETC.PE STUTURI EXISTENTE:AMPLASATE IN PARTEA SUPERIOARA      </t>
  </si>
  <si>
    <t xml:space="preserve">7325370        </t>
  </si>
  <si>
    <t xml:space="preserve">INDIC MAGN NIVEL PN 25 MEDII COROZIVE1600 MM NI7352-78                                              </t>
  </si>
  <si>
    <t>ATA02B       82</t>
  </si>
  <si>
    <t xml:space="preserve">MONTAREA APARATELOR PE CONSOLE SAU SUPORTI METALICI,AVIND GREUTATEA DE:1-5 KG                       </t>
  </si>
  <si>
    <t>W1P08A       82</t>
  </si>
  <si>
    <t>VERIFICAREA PRIZELOR DE PAMINT PT.LUCRARI DE INSTALATII ELECTRICE LA CONSTRUCTII                   $</t>
  </si>
  <si>
    <t>IZD07C1      82</t>
  </si>
  <si>
    <t xml:space="preserve">VOPSIREA MANUALA A REZERVOARELOR METAL CU VOPSEA MINIU DE PLUMB 1STRAT SI 2STRAT VOPSEA ULEI        </t>
  </si>
  <si>
    <t>EB15B1       82</t>
  </si>
  <si>
    <t xml:space="preserve">NUMERE DE BRANSAMENT,ETICHETE PENTRU CIRCUITELE TELEFONICE SAU CABLE ELECTRICE                      </t>
  </si>
  <si>
    <r>
      <t xml:space="preserve">          L:</t>
    </r>
    <r>
      <rPr>
        <i/>
        <sz val="7"/>
        <color theme="1"/>
        <rFont val="Courier New"/>
        <family val="3"/>
      </rPr>
      <t>12023  -0001:6719689     -ETICHETE TUBULARE PVC</t>
    </r>
  </si>
  <si>
    <t>EC03A1       82</t>
  </si>
  <si>
    <t xml:space="preserve">CABLU ENERGIE MONTAT CU SCOABE PE CONSOLE FIX.CU DIBLURI METAL COND.&lt; 10 MMP.                       </t>
  </si>
  <si>
    <r>
      <t xml:space="preserve">          L:</t>
    </r>
    <r>
      <rPr>
        <i/>
        <sz val="7"/>
        <color theme="1"/>
        <rFont val="Courier New"/>
        <family val="3"/>
      </rPr>
      <t>12007  -0017:4802585     -CABLU ENERGIE CYABY     0,6/ 1KV 3X  1,5    U S 8778</t>
    </r>
  </si>
  <si>
    <r>
      <t xml:space="preserve">          L:</t>
    </r>
    <r>
      <rPr>
        <i/>
        <sz val="7"/>
        <color theme="1"/>
        <rFont val="Courier New"/>
        <family val="3"/>
      </rPr>
      <t>12007  -0023:4802975     -CABLU ENERGIE CYABY     0,6/ 1KV 4X  1,5    U S 8778</t>
    </r>
  </si>
  <si>
    <r>
      <t xml:space="preserve">          L:</t>
    </r>
    <r>
      <rPr>
        <i/>
        <sz val="7"/>
        <color theme="1"/>
        <rFont val="Courier New"/>
        <family val="3"/>
      </rPr>
      <t>12007  -0019:4802626     -CABLU ENERGIE CYABY     0,6/ 1KV 3X  4      U S 8778</t>
    </r>
  </si>
  <si>
    <r>
      <t xml:space="preserve">          L:</t>
    </r>
    <r>
      <rPr>
        <i/>
        <sz val="7"/>
        <color theme="1"/>
        <rFont val="Courier New"/>
        <family val="3"/>
      </rPr>
      <t>12007  -0025:4803010     -CABLU ENERGIE CYABY     0,6/ 1KV 4X  4      U S 8778</t>
    </r>
  </si>
  <si>
    <t>W2G01B01     82</t>
  </si>
  <si>
    <t xml:space="preserve">MONT CABLU U1KV GR 0,050-0,150 KG/M CU SAU AL SANT PAT NISIP CU OBSTAC CU TRACT MANUALA             </t>
  </si>
  <si>
    <r>
      <t xml:space="preserve">          L:</t>
    </r>
    <r>
      <rPr>
        <i/>
        <sz val="7"/>
        <color theme="1"/>
        <rFont val="Courier New"/>
        <family val="3"/>
      </rPr>
      <t>12301  -0859:4802585     -CABLU ENERGIE CYABY     0,6/ 1KV 3X  1,5    U S 8778</t>
    </r>
  </si>
  <si>
    <r>
      <t xml:space="preserve">          L:</t>
    </r>
    <r>
      <rPr>
        <i/>
        <sz val="7"/>
        <color theme="1"/>
        <rFont val="Courier New"/>
        <family val="3"/>
      </rPr>
      <t>12301  -0863:4802626     -CABLU ENERGIE CYABY     0,6/ 1KV 3X  4      U S 8778</t>
    </r>
  </si>
  <si>
    <r>
      <t xml:space="preserve">          L:</t>
    </r>
    <r>
      <rPr>
        <i/>
        <sz val="7"/>
        <color theme="1"/>
        <rFont val="Courier New"/>
        <family val="3"/>
      </rPr>
      <t>12301  -0911:4803010     -CABLU ENERGIE CYABY     0,6/ 1KV 4X  4      U S 8778</t>
    </r>
  </si>
  <si>
    <r>
      <t xml:space="preserve">          L:</t>
    </r>
    <r>
      <rPr>
        <i/>
        <sz val="7"/>
        <color theme="1"/>
        <rFont val="Courier New"/>
        <family val="3"/>
      </rPr>
      <t>12301  -0915:4803058     -CABLU ENERGIE CYABY     0,6/ 1KV 4X 10      U S 8778</t>
    </r>
  </si>
  <si>
    <r>
      <t xml:space="preserve">          L:</t>
    </r>
    <r>
      <rPr>
        <i/>
        <sz val="7"/>
        <color theme="1"/>
        <rFont val="Courier New"/>
        <family val="3"/>
      </rPr>
      <t>12301  -0336:4810831     -CABLU  CSYABY       MASIV      7 X 2,5    S  8779</t>
    </r>
  </si>
  <si>
    <t>W2H04A1      82</t>
  </si>
  <si>
    <t xml:space="preserve">STRAT NISIP ASEZAT IN SANT PENTRU PROTEJAREA CABLURILOR LA LUCR IN PROF NETIPIZAT                   </t>
  </si>
  <si>
    <t>W2H07B1      82</t>
  </si>
  <si>
    <t xml:space="preserve">PROFIL TIP M 1 PENTRU 2 CABLURI DE 1KV STRAT PROTECTOR CU FOLII DIN PVC                             </t>
  </si>
  <si>
    <r>
      <t xml:space="preserve">Categorie: CAT08_ </t>
    </r>
    <r>
      <rPr>
        <sz val="10"/>
        <color theme="1"/>
        <rFont val="Calibri"/>
        <family val="2"/>
        <scheme val="minor"/>
      </rPr>
      <t>REZERVOR INCENDIU, CAMERE POMPE UTILAJ.ECHIP.TEHN.</t>
    </r>
  </si>
  <si>
    <t>SE55A        99</t>
  </si>
  <si>
    <t xml:space="preserve">GRUP COMPACT DE RIDICARE A PRESIUNII SI DE POMPARE (ELECTROPOMPA,RECIPIENT HIDROPNEUMATIC)          </t>
  </si>
  <si>
    <t xml:space="preserve">ASIM GRUP POMPARE INCENDIU                        </t>
  </si>
  <si>
    <t xml:space="preserve">ASIM.POMPA SUBMERSIBILA                           </t>
  </si>
  <si>
    <t xml:space="preserve">9270208        </t>
  </si>
  <si>
    <t xml:space="preserve">POMPA DE BASA SUBMERSIBILA CU PLUTITOR Q=0,5L/S H=10MCA                                             </t>
  </si>
  <si>
    <t>SE54D        99</t>
  </si>
  <si>
    <t xml:space="preserve">REZERVOR TAMPON DIN MATERIAL PLASTIC (POLIETILENA), CAPACITATE : 1500 - 2000 L                      </t>
  </si>
  <si>
    <t xml:space="preserve">ASIM.REZERVOR SUBTERAN                            </t>
  </si>
  <si>
    <t>SD19E        99</t>
  </si>
  <si>
    <t xml:space="preserve">ROBINET DE RETINERE CU VENTIL DREPT CU MUFE FILETATE, AVIND DIAMETRUL DE: 2 1/2"                    </t>
  </si>
  <si>
    <t xml:space="preserve">ASIM.VENTIL                                       </t>
  </si>
  <si>
    <t xml:space="preserve">9270151        </t>
  </si>
  <si>
    <t xml:space="preserve">VENTIL ELECTROMAGNETIC DN50MM                                                                       </t>
  </si>
  <si>
    <t xml:space="preserve">ASIM.REGULATOR DE NIVEL                           </t>
  </si>
  <si>
    <t xml:space="preserve">9104501        </t>
  </si>
  <si>
    <t xml:space="preserve">REGULATOR NIVEL ELECTRONIC                                                                          </t>
  </si>
  <si>
    <t>TRA01A50     82</t>
  </si>
  <si>
    <t>TRANSPORTUL RUTIER AL MATERIALELOR,SEMIFABRICATELOR CU AUTOBASCULANTA PE DIST.=  50 KM.            $</t>
  </si>
  <si>
    <t>TRI1AF02A2   82</t>
  </si>
  <si>
    <t>INCARCARE MAT.G.F1-MOT.MASINI,CAZ.REZERV.1000-5000KG TIRIRE,RIP.PINA LA 10M VAGON-RAMPA,TEREN CTG.2$</t>
  </si>
  <si>
    <r>
      <t xml:space="preserve">Categorie: CAT09 </t>
    </r>
    <r>
      <rPr>
        <sz val="10"/>
        <color theme="1"/>
        <rFont val="Calibri"/>
        <family val="2"/>
        <scheme val="minor"/>
      </rPr>
      <t>INSTALATII TERMICE INTERIOARE</t>
    </r>
  </si>
  <si>
    <t>RPIB06A      99</t>
  </si>
  <si>
    <t xml:space="preserve">MONTARE RADIATOARE TIP PANOU DIN OTEL COMPLET ECHIPATE INCLUSIV ELEM DE SUSTINERE                   </t>
  </si>
  <si>
    <t xml:space="preserve">5709072        </t>
  </si>
  <si>
    <t xml:space="preserve">RADIATOR DIN OTEL TIP PANOU 22- H=600 SI L= 400                                                     </t>
  </si>
  <si>
    <t xml:space="preserve">5709073        </t>
  </si>
  <si>
    <t xml:space="preserve">RADIATOR DIN OTEL TIP PANOU 22- H=600 SI L= 500                                                     </t>
  </si>
  <si>
    <t xml:space="preserve">5709076        </t>
  </si>
  <si>
    <t xml:space="preserve">RADIATOR DIN OTEL TIP PANOU 22- H=600 SI L= 800                                                     </t>
  </si>
  <si>
    <t xml:space="preserve">5709078        </t>
  </si>
  <si>
    <t xml:space="preserve">RADIATOR DIN OTEL TIP PANOU 22- H=600 SI L=1000                                                     </t>
  </si>
  <si>
    <t xml:space="preserve">5709082        </t>
  </si>
  <si>
    <t xml:space="preserve">RADIATOR DIN OTEL TIP PANOU 22- H=600 SI L=1400                                                     </t>
  </si>
  <si>
    <t xml:space="preserve">5709083        </t>
  </si>
  <si>
    <t xml:space="preserve">RADIATOR DIN OTEL TIP PANOU 22- H=600 SI L=1600                                                     </t>
  </si>
  <si>
    <t xml:space="preserve">5709085        </t>
  </si>
  <si>
    <t xml:space="preserve">RADIATOR DIN OTEL TIP PANOU 22- H=600 SI L=2000                                                     </t>
  </si>
  <si>
    <t>IC11XA       91</t>
  </si>
  <si>
    <t xml:space="preserve">DISTRIBUITOR-COLECTOR MONTAT PE SUSTINATOR GATA CONFECTIONAT,AVIND DIAMETRUL DE PINA LA 100 MM      </t>
  </si>
  <si>
    <t xml:space="preserve">9999980        </t>
  </si>
  <si>
    <t xml:space="preserve">DISTRIBUITOR COLECTOR INCALZIRE 4 CAI                                                               </t>
  </si>
  <si>
    <t xml:space="preserve">9270043        </t>
  </si>
  <si>
    <t xml:space="preserve">DISTRIBUITOR COLECTOR INCALZIRE 5 CAI                                                               </t>
  </si>
  <si>
    <t xml:space="preserve">9270044        </t>
  </si>
  <si>
    <t xml:space="preserve">DISTRIBUITOR COLECTOR INCALZIRE 7 CAI                                                               </t>
  </si>
  <si>
    <t xml:space="preserve">9270045        </t>
  </si>
  <si>
    <t xml:space="preserve">DISTRIBUITOR COLECTOR INCALZIRE 10 CAI                                                              </t>
  </si>
  <si>
    <t>RPIC50A      99</t>
  </si>
  <si>
    <t>MONT.TEVII DIN MAT.PLASTIC(PP,PP-R SI SIMIL.),IMBIN PRIN SUDURA PRIN POLIFUZIUNE LA CONSTR  D. 16 MM</t>
  </si>
  <si>
    <r>
      <t xml:space="preserve">          L:</t>
    </r>
    <r>
      <rPr>
        <i/>
        <sz val="7"/>
        <color theme="1"/>
        <rFont val="Courier New"/>
        <family val="3"/>
      </rPr>
      <t>IL16B  -0010:9270046     -TEAVA POLIETILENA RETIC.BAR.OXIG.TUB PROT.16X2MM</t>
    </r>
  </si>
  <si>
    <t>IC01XC       93</t>
  </si>
  <si>
    <t xml:space="preserve">TEAVA OL NEAGRA PT.INST.CU FILET SI MUFA MONT.PRININSURUB.,IN INST.INCAL.CENTR.,D=1 1/2"- 2"        </t>
  </si>
  <si>
    <r>
      <t xml:space="preserve">          L:</t>
    </r>
    <r>
      <rPr>
        <i/>
        <sz val="7"/>
        <color theme="1"/>
        <rFont val="Courier New"/>
        <family val="3"/>
      </rPr>
      <t>11309  -0007:3304873     -TEAVA INST.NEAGRA NEFIL.M  - 50(2    ) OL  32 1  S 7656</t>
    </r>
  </si>
  <si>
    <t>IC01XB       91</t>
  </si>
  <si>
    <t xml:space="preserve">TEAVA OL NEAGRA SUDATA LONG.PT.INST.CU FILET SI MUFA MONT.INSURUB.,IN INST.INCAL.CENTR.,D=1"-1 1/4" </t>
  </si>
  <si>
    <r>
      <t xml:space="preserve">          L:</t>
    </r>
    <r>
      <rPr>
        <i/>
        <sz val="7"/>
        <color theme="1"/>
        <rFont val="Courier New"/>
        <family val="3"/>
      </rPr>
      <t>11309  -0006:3304861     -TEAVA INST.NEAGRA NEFIL.M  - 40(1 1/2) OL  32 1  S 7656</t>
    </r>
  </si>
  <si>
    <r>
      <t xml:space="preserve">          L:</t>
    </r>
    <r>
      <rPr>
        <i/>
        <sz val="7"/>
        <color theme="1"/>
        <rFont val="Courier New"/>
        <family val="3"/>
      </rPr>
      <t>11309  -0005:3304859     -TEAVA INST.NEAGRA NEFIL.M  - 32(1 1/4) OL  32 1  S 7656</t>
    </r>
  </si>
  <si>
    <r>
      <t xml:space="preserve">          L:</t>
    </r>
    <r>
      <rPr>
        <i/>
        <sz val="7"/>
        <color theme="1"/>
        <rFont val="Courier New"/>
        <family val="3"/>
      </rPr>
      <t>11309  -0004:3304847     -TEAVA INST.NEAGRA NEFIL.M  - 25(1    ) OL  32 1  S 7656</t>
    </r>
  </si>
  <si>
    <t>IC01XA       91</t>
  </si>
  <si>
    <t xml:space="preserve">TEAVA OL NEAGRA SUDATA LONG.PT.INST.CU FILET SI MUFA MONT.INSURUB.,IN INST.INCAL.CENTR.,D=3/8"-3/4" </t>
  </si>
  <si>
    <r>
      <t xml:space="preserve">          L:</t>
    </r>
    <r>
      <rPr>
        <i/>
        <sz val="7"/>
        <color theme="1"/>
        <rFont val="Courier New"/>
        <family val="3"/>
      </rPr>
      <t>11309  -0003:3304835     -TEAVA INST.NEAGRA NEFIL.M  - 20(  3/4) OL  32 1  S 7656</t>
    </r>
  </si>
  <si>
    <r>
      <t xml:space="preserve">          L:</t>
    </r>
    <r>
      <rPr>
        <i/>
        <sz val="7"/>
        <color theme="1"/>
        <rFont val="Courier New"/>
        <family val="3"/>
      </rPr>
      <t>11309  -0002:3304823     -TEAVA INST.NEAGRA NEFIL.M  - 15(  1/2) OL  32 1  S 7656</t>
    </r>
  </si>
  <si>
    <t>RPIF09B      99</t>
  </si>
  <si>
    <t xml:space="preserve">IZOLATIA CONDUCTELOR CU MANSOANE DE IZ.SPECIALA, INTRODUSE PE CONDUCTE, DIAMETRUL 12-54 * 9 MM      </t>
  </si>
  <si>
    <r>
      <t xml:space="preserve">          L:</t>
    </r>
    <r>
      <rPr>
        <i/>
        <sz val="7"/>
        <color theme="1"/>
        <rFont val="Courier New"/>
        <family val="3"/>
      </rPr>
      <t>IL15A  -0045:9999989     -TERMOIZOLATIE SPECIALA PT TEAVA 9MM</t>
    </r>
  </si>
  <si>
    <t>RPIC80A1     82</t>
  </si>
  <si>
    <t xml:space="preserve">INLOCUIT SAU INTERCALAT FITINGURI (COT,MUFA,TEU,NIPLU,REDUCTII) 3/8-1 "                             </t>
  </si>
  <si>
    <t xml:space="preserve">9999991        </t>
  </si>
  <si>
    <t xml:space="preserve">COT OTEL R/90 D=1/2"                                                                                </t>
  </si>
  <si>
    <t xml:space="preserve">9999992        </t>
  </si>
  <si>
    <t xml:space="preserve">COT OTEL R/90 D=3/4"                                                                                </t>
  </si>
  <si>
    <t xml:space="preserve">9999993        </t>
  </si>
  <si>
    <t xml:space="preserve">COT OTEL R/90 D=1"                                                                                  </t>
  </si>
  <si>
    <t xml:space="preserve">8110051        </t>
  </si>
  <si>
    <t xml:space="preserve">TEU REDUS OTEL 3/4"X1/2"X1/2"                                                                       </t>
  </si>
  <si>
    <t xml:space="preserve">9270047        </t>
  </si>
  <si>
    <t xml:space="preserve">TEU OTEL 1/2"                                                                                       </t>
  </si>
  <si>
    <t xml:space="preserve">9270048        </t>
  </si>
  <si>
    <t xml:space="preserve">TEU OTEL 3/4"                                                                                       </t>
  </si>
  <si>
    <t xml:space="preserve">9270049        </t>
  </si>
  <si>
    <t xml:space="preserve">TEU REDUS OTEL 3/4"X1"X3/4"                                                                         </t>
  </si>
  <si>
    <t xml:space="preserve">9270050        </t>
  </si>
  <si>
    <t xml:space="preserve">TEU REDUS OTEL 1"X1"X3/4"                                                                           </t>
  </si>
  <si>
    <t xml:space="preserve">9270051        </t>
  </si>
  <si>
    <t xml:space="preserve">TEU REDUS OTEL 1"X3/4"X3/4"                                                                         </t>
  </si>
  <si>
    <t xml:space="preserve">9270052        </t>
  </si>
  <si>
    <t xml:space="preserve">TEU REDUS OTEL 1"X1/2"3/4"                                                                          </t>
  </si>
  <si>
    <t>RPIC80B1     82</t>
  </si>
  <si>
    <t xml:space="preserve">INLOCUIT SAU INTERCALAT FITINGURI (COT,MUFA,TEU,NIPLU,REDUCTII) 1 1/2-2 1/2 "                       </t>
  </si>
  <si>
    <t xml:space="preserve">9999994        </t>
  </si>
  <si>
    <t xml:space="preserve">COT OTEL R/90 D=1 1/4"                                                                              </t>
  </si>
  <si>
    <t xml:space="preserve">9999995        </t>
  </si>
  <si>
    <t xml:space="preserve">COT OTEL R/90 D=1 1/2"                                                                              </t>
  </si>
  <si>
    <t xml:space="preserve">9999996        </t>
  </si>
  <si>
    <t xml:space="preserve">COT OTEL R/90 D=2"                                                                                  </t>
  </si>
  <si>
    <t xml:space="preserve">9270053        </t>
  </si>
  <si>
    <t xml:space="preserve">TEU OTEL 1 1/4"                                                                                     </t>
  </si>
  <si>
    <t xml:space="preserve">9270054        </t>
  </si>
  <si>
    <t xml:space="preserve">TEU REDUS OTEL 1 1/4"X3/4"X3/4"                                                                     </t>
  </si>
  <si>
    <t xml:space="preserve">9270055        </t>
  </si>
  <si>
    <t xml:space="preserve">TEU REDUS OTEL 1 1/4"X3/4"X1"                                                                       </t>
  </si>
  <si>
    <t xml:space="preserve">9270056        </t>
  </si>
  <si>
    <t xml:space="preserve">TEU REDUS OTEL 1 1/4"X1 1/4"X1"                                                                     </t>
  </si>
  <si>
    <t xml:space="preserve">9270057        </t>
  </si>
  <si>
    <t xml:space="preserve">TEU REDUS OTEL 1 1/4"X3/4X1 1/4"                                                                    </t>
  </si>
  <si>
    <t xml:space="preserve">8110058        </t>
  </si>
  <si>
    <t xml:space="preserve">TEU REDUS OTEL 1 1/2" X 1 1/4" X 1"                                                                 </t>
  </si>
  <si>
    <t xml:space="preserve">9270058        </t>
  </si>
  <si>
    <t xml:space="preserve">TEU REDUS TEL 1 1/2" X 3/4"X 1 1/2"                                                                 </t>
  </si>
  <si>
    <t xml:space="preserve">9270059        </t>
  </si>
  <si>
    <t xml:space="preserve">TEU REDUS OTEL 1 1/2"X1"X1 1/2"                                                                     </t>
  </si>
  <si>
    <t xml:space="preserve">9270060        </t>
  </si>
  <si>
    <t xml:space="preserve">TEU REDUS OTEL 2"X3/4"X2"                                                                           </t>
  </si>
  <si>
    <t xml:space="preserve">9270061        </t>
  </si>
  <si>
    <t xml:space="preserve">TEU REDUS OTEL 2"X1 1/4"X2"                                                                         </t>
  </si>
  <si>
    <t xml:space="preserve">9270062        </t>
  </si>
  <si>
    <t xml:space="preserve">TEU REDUS OTEL 2"X2 1/2"X2"                                                                         </t>
  </si>
  <si>
    <t xml:space="preserve">9270063        </t>
  </si>
  <si>
    <t xml:space="preserve">REDUCTIE OTEL 1 1/4" X1"                                                                            </t>
  </si>
  <si>
    <t xml:space="preserve">9270064        </t>
  </si>
  <si>
    <t xml:space="preserve">REDUCTIE OTEL 1 1/4"X3/4"                                                                           </t>
  </si>
  <si>
    <t xml:space="preserve">9270065        </t>
  </si>
  <si>
    <t xml:space="preserve">REDUCTIE OTEL 2"X1 1/2"                                                                             </t>
  </si>
  <si>
    <t>ID01A        99</t>
  </si>
  <si>
    <t xml:space="preserve">ROBINET CU VENTIL DUBLU REGLAJ (TUR SAU RETUR) PTR.INST. DE INCALZIRE CENTRALA AVAND DN=3/8"-1/2"   </t>
  </si>
  <si>
    <r>
      <t xml:space="preserve">          L:</t>
    </r>
    <r>
      <rPr>
        <i/>
        <sz val="7"/>
        <color theme="1"/>
        <rFont val="Courier New"/>
        <family val="3"/>
      </rPr>
      <t>IL13F  -0013:7891144     -DEZAERATOR MANUAL RADIATOARE</t>
    </r>
  </si>
  <si>
    <r>
      <t xml:space="preserve">          L:</t>
    </r>
    <r>
      <rPr>
        <i/>
        <sz val="7"/>
        <color theme="1"/>
        <rFont val="Courier New"/>
        <family val="3"/>
      </rPr>
      <t>IL13F  -0015:9999937     -DEZAERATOR AUTOMAT DN15</t>
    </r>
  </si>
  <si>
    <r>
      <t xml:space="preserve">          L:</t>
    </r>
    <r>
      <rPr>
        <i/>
        <sz val="7"/>
        <color theme="1"/>
        <rFont val="Courier New"/>
        <family val="3"/>
      </rPr>
      <t>IL13F  -0006:4204443     -ROBINET PT. RADIATOR, TUR, COLTAR CU D=1/2"</t>
    </r>
  </si>
  <si>
    <r>
      <t xml:space="preserve">          L:</t>
    </r>
    <r>
      <rPr>
        <i/>
        <sz val="7"/>
        <color theme="1"/>
        <rFont val="Courier New"/>
        <family val="3"/>
      </rPr>
      <t>IL13F  -0007:4204437     -ROBINET PT. RADIATOR, RETUR, COLTAR CU D=1/2"</t>
    </r>
  </si>
  <si>
    <t>ID04A        99</t>
  </si>
  <si>
    <t xml:space="preserve">ROBINET DE TRECERE SAU DE RETINERE CU MUFE DN=1/2"-1" PTR. INST.DE INCALZIRE CENTRALA               </t>
  </si>
  <si>
    <r>
      <t xml:space="preserve">          L:</t>
    </r>
    <r>
      <rPr>
        <i/>
        <sz val="7"/>
        <color theme="1"/>
        <rFont val="Courier New"/>
        <family val="3"/>
      </rPr>
      <t>IL13   -0012:4204405     -ROBINET CU SERTAR, DIN ALAMA, CU MUFE, CU D=1"</t>
    </r>
  </si>
  <si>
    <t>IZH22A1      82</t>
  </si>
  <si>
    <t xml:space="preserve">IZOLAREA CONDUCTELOR CU COCHILII DIN VATA MINERALA GATA CONFECT.GROSIME 20-80 MM.                   </t>
  </si>
  <si>
    <r>
      <t xml:space="preserve">          L:</t>
    </r>
    <r>
      <rPr>
        <i/>
        <sz val="7"/>
        <color theme="1"/>
        <rFont val="Courier New"/>
        <family val="3"/>
      </rPr>
      <t>11212  -0001:2610859     -COCHILII VATA MIN      L=1000MM DI= 89MM G=70MM S5838/6</t>
    </r>
  </si>
  <si>
    <t>IC43A        99</t>
  </si>
  <si>
    <t xml:space="preserve">CONFECTIONARE SI MONTARE TEVI DE PROTECTIE CU D=1"-2" LA TRECEREA CONDUCTELOR PRIN PLANSEE          </t>
  </si>
  <si>
    <r>
      <t xml:space="preserve">          L:</t>
    </r>
    <r>
      <rPr>
        <i/>
        <sz val="7"/>
        <color theme="1"/>
        <rFont val="Courier New"/>
        <family val="3"/>
      </rPr>
      <t>IL08   -0004:3304847     -TEAVA INST.NEAGRA NEFIL.M  - 25(1    ) OL  32 1  S 7656</t>
    </r>
  </si>
  <si>
    <t>IE01C        99</t>
  </si>
  <si>
    <t xml:space="preserve">EFECT.PROBEI DE ETANSEIT.LA PRES.A INST.INC.CENTR.CU SUPR.TOT.A CORP.INCALZ.201-500 MP              </t>
  </si>
  <si>
    <t>IE02C        99</t>
  </si>
  <si>
    <t xml:space="preserve">EFECT.PROBEI DE DILAT.-CONTRACT.SI FUNCT.A INST.DE INC.CENTR.CU SUPR. TOT.A CORP.INC. 201-500 MP    </t>
  </si>
  <si>
    <t>IE08C        99</t>
  </si>
  <si>
    <t xml:space="preserve">SPALAREA CU APA POTABILA A INST.INT.DE INCALZ.CENTRALA SUPR.TOTALA A CORPURILOR 201-500 MP          </t>
  </si>
  <si>
    <t>RPCU07B1     82</t>
  </si>
  <si>
    <t xml:space="preserve">STRAPUNGERI IN ZIDARIE DE    1  CARAMIDA CU MORTAR VAR SI ADAOS DE CIMEN GAURI PT COND  50-400CMP   </t>
  </si>
  <si>
    <t>RPIC71I1     82</t>
  </si>
  <si>
    <t xml:space="preserve">TAIERE CU FLACARA OXIACETIL.TEAVA OL.SUDATA PENTRU INSTALATII 3"                                    </t>
  </si>
  <si>
    <t>RPIC36D      99</t>
  </si>
  <si>
    <t xml:space="preserve">SUDAREA TEVII DE CONSTRUCTII,CU FLACARA OXIACETILENICA,EXECUTATA PE POZITIE, 102-114*4 MM           </t>
  </si>
  <si>
    <t>TRA01A15     82</t>
  </si>
  <si>
    <t>TRANSPORTUL RUTIER AL MATERIALELOR,SEMIFABRICATELOR CU AUTOBASCULANTA PE DIST.=  15 KM.            $</t>
  </si>
  <si>
    <r>
      <t xml:space="preserve">Categorie: CAT10 </t>
    </r>
    <r>
      <rPr>
        <sz val="10"/>
        <color theme="1"/>
        <rFont val="Calibri"/>
        <family val="2"/>
        <scheme val="minor"/>
      </rPr>
      <t>INSTALATIE TERMOENERGETICA</t>
    </r>
  </si>
  <si>
    <t>IC01XD       91</t>
  </si>
  <si>
    <t>TEAVA OL NEAGRA SUDATA LONG.PT.INST.CU FILET SI MUFA MONT.INSURUB.,IN INST.INCAL.CENTR.,D=2 1/2"- 3"</t>
  </si>
  <si>
    <r>
      <t xml:space="preserve">          L:</t>
    </r>
    <r>
      <rPr>
        <i/>
        <sz val="7"/>
        <color theme="1"/>
        <rFont val="Courier New"/>
        <family val="3"/>
      </rPr>
      <t>11309  -0620:9270163     -TEAVA OTEL PREIZOLATA 3"</t>
    </r>
  </si>
  <si>
    <r>
      <t xml:space="preserve">          L:</t>
    </r>
    <r>
      <rPr>
        <i/>
        <sz val="7"/>
        <color theme="1"/>
        <rFont val="Courier New"/>
        <family val="3"/>
      </rPr>
      <t>11309  -0009:3304897     -TEAVA INST.NEAGRA NEFIL.M  - 80(3    ) OL  32 1  S 7656</t>
    </r>
  </si>
  <si>
    <r>
      <t xml:space="preserve">          L:</t>
    </r>
    <r>
      <rPr>
        <i/>
        <sz val="7"/>
        <color theme="1"/>
        <rFont val="Courier New"/>
        <family val="3"/>
      </rPr>
      <t>11309  -0008:3304885     -TEAVA INST.NEAGRA NEFIL.M  - 65(2 1/2) OL  32 1  S 7656</t>
    </r>
  </si>
  <si>
    <t>IC01XC       91</t>
  </si>
  <si>
    <t>TEAVA OL NEAGRA SUDATA LONG.PT.INST.CU FILET SI MUFA MONT.INSURUB.,IN INST.INCAL.CENTR.,D=1 1/2"- 2"</t>
  </si>
  <si>
    <t xml:space="preserve">8802184        </t>
  </si>
  <si>
    <t xml:space="preserve">COT OTEL 1"                                                                                         </t>
  </si>
  <si>
    <t xml:space="preserve">4116932        </t>
  </si>
  <si>
    <t xml:space="preserve">TEURI DE REGLAJ 1"                                                                                  </t>
  </si>
  <si>
    <t xml:space="preserve">8100009        </t>
  </si>
  <si>
    <t xml:space="preserve">CLAPETA DE SENS DN25                                                                                </t>
  </si>
  <si>
    <t xml:space="preserve">4116936        </t>
  </si>
  <si>
    <t xml:space="preserve">TEURI DE REGLAJ 1"1/2                                                                               </t>
  </si>
  <si>
    <t xml:space="preserve">8100010        </t>
  </si>
  <si>
    <t xml:space="preserve">CLAPETA DE SENS DN32                                                                                </t>
  </si>
  <si>
    <t xml:space="preserve">8100011        </t>
  </si>
  <si>
    <t xml:space="preserve">CLAPETA DE SENS DN40                                                                                </t>
  </si>
  <si>
    <t xml:space="preserve">8080104        </t>
  </si>
  <si>
    <t xml:space="preserve">COT 90GRD. 2"                                                                                       </t>
  </si>
  <si>
    <t xml:space="preserve">5000999        </t>
  </si>
  <si>
    <t xml:space="preserve">TEU 2"                                                                                              </t>
  </si>
  <si>
    <t xml:space="preserve">7805588        </t>
  </si>
  <si>
    <t xml:space="preserve">REDUCTIE FE X FI BRONZ-3241  2 1/2" X 1"                                                            </t>
  </si>
  <si>
    <t xml:space="preserve">7805589        </t>
  </si>
  <si>
    <t xml:space="preserve">REDUCTIE FE X FI BRONZ-3241  2 1/2" X 1 1/4"                                                        </t>
  </si>
  <si>
    <t xml:space="preserve">8100012        </t>
  </si>
  <si>
    <t xml:space="preserve">CLAPETA DE SENS DN50                                                                                </t>
  </si>
  <si>
    <t>RPIC80C1     82</t>
  </si>
  <si>
    <t xml:space="preserve">INLOCUIT SAU INTERCALAT FITINGURI (COT,MUFA,TEU,NIPLU,REDUCTII) 3-4 "                               </t>
  </si>
  <si>
    <t xml:space="preserve">9999935        </t>
  </si>
  <si>
    <t xml:space="preserve">COT OTEL R/90 D=3"                                                                                  </t>
  </si>
  <si>
    <t xml:space="preserve">7805592        </t>
  </si>
  <si>
    <t xml:space="preserve">REDUCTIE FE X FI BRONZ-3241  3" X 2"                                                                </t>
  </si>
  <si>
    <t xml:space="preserve">8802195        </t>
  </si>
  <si>
    <t xml:space="preserve">TEU OTEL 3"                           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</si>
  <si>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IL13F  -0011:0200001     -AERISITOR AUTOMAT</t>
    </r>
  </si>
  <si>
    <r>
      <t xml:space="preserve">          L:</t>
    </r>
    <r>
      <rPr>
        <i/>
        <sz val="7"/>
        <color theme="1"/>
        <rFont val="Courier New"/>
        <family val="3"/>
      </rPr>
      <t>IL13F  -0009:4204447     -ROBINET PT. RADIATOR, TUR, DREPT CU D=3/4"</t>
    </r>
  </si>
  <si>
    <r>
      <t xml:space="preserve">          L:</t>
    </r>
    <r>
      <rPr>
        <i/>
        <sz val="7"/>
        <color theme="1"/>
        <rFont val="Courier New"/>
        <family val="3"/>
      </rPr>
      <t>IL13F  -0010:4204441     -ROBINET PT. RADIATOR, RETUR, DREPT CU D=3/4"</t>
    </r>
  </si>
  <si>
    <r>
      <t xml:space="preserve">          L:</t>
    </r>
    <r>
      <rPr>
        <i/>
        <sz val="7"/>
        <color theme="1"/>
        <rFont val="Courier New"/>
        <family val="3"/>
      </rPr>
      <t>IL13   -0017:420441J     -ROBINET CU SERTAR, DIN ALAMA, CU MUFE, CU D=3/4"</t>
    </r>
  </si>
  <si>
    <t>ID04B        99</t>
  </si>
  <si>
    <t xml:space="preserve">ROBINET DE TRECERE SAU DE RETINERE CU MUFE DN=11/4"-11/2" PTR. INST.DE INCALZIRE CENTRALA           </t>
  </si>
  <si>
    <r>
      <t xml:space="preserve">          L:</t>
    </r>
    <r>
      <rPr>
        <i/>
        <sz val="7"/>
        <color theme="1"/>
        <rFont val="Courier New"/>
        <family val="3"/>
      </rPr>
      <t>IL13   -0011:4204404     -ROBINET CU SERTAR, DIN ALAMA, CU MUFE, CU D=1 1/4"</t>
    </r>
  </si>
  <si>
    <r>
      <t xml:space="preserve">          L:</t>
    </r>
    <r>
      <rPr>
        <i/>
        <sz val="7"/>
        <color theme="1"/>
        <rFont val="Courier New"/>
        <family val="3"/>
      </rPr>
      <t>IL13   -0010:4204403     -ROBINET CU SERTAR, DIN ALAMA, CU MUFE, CU D=1 1/2"</t>
    </r>
  </si>
  <si>
    <t>ID04C        99</t>
  </si>
  <si>
    <t xml:space="preserve">ROBINET DE TRECERE SAU DE RETINERE CU MUFE DN=2" PTR. INST.DE INCALZIRE CENTRALA                    </t>
  </si>
  <si>
    <r>
      <t xml:space="preserve">          L:</t>
    </r>
    <r>
      <rPr>
        <i/>
        <sz val="7"/>
        <color theme="1"/>
        <rFont val="Courier New"/>
        <family val="3"/>
      </rPr>
      <t>IL13   -0015:420440H     -ROBINET CU SERTAR, DIN ALAMA, CU MUFE, CU D=2"</t>
    </r>
  </si>
  <si>
    <t>ID04D        99</t>
  </si>
  <si>
    <t xml:space="preserve">ROBINET DE TRECERE SAU DE RETINERE CU MUFE DN=2 1/2" PTR. INST.DE INCALZIRE CENTRALA                </t>
  </si>
  <si>
    <r>
      <t xml:space="preserve">          L:</t>
    </r>
    <r>
      <rPr>
        <i/>
        <sz val="7"/>
        <color theme="1"/>
        <rFont val="Courier New"/>
        <family val="3"/>
      </rPr>
      <t>IL13   -0014:4204407     -ROBINET CU SERTAR, DIN ALAMA, CU MUFE, CU D=2 1/2"</t>
    </r>
  </si>
  <si>
    <t>ID04E        99</t>
  </si>
  <si>
    <t xml:space="preserve">ROBINET DE TRECERE SAU DE RETINERE CU MUFE DN=3" PTR. INST.DE INCALZIRE CENTRALA                    </t>
  </si>
  <si>
    <r>
      <t xml:space="preserve">          L:</t>
    </r>
    <r>
      <rPr>
        <i/>
        <sz val="7"/>
        <color theme="1"/>
        <rFont val="Courier New"/>
        <family val="3"/>
      </rPr>
      <t>IL13   -0016:4204409     -ROBINET CU SERTAR, DIN ALAMA, CU MUFE, CU D=3"</t>
    </r>
  </si>
  <si>
    <t>IC40F        99</t>
  </si>
  <si>
    <t xml:space="preserve">BRATARA PT.FIXARE COND.OL PT.INST.INC.CENTR.SAU GAZE D=11/4-2" MONT.PRIN DIBLURI EXP PE ZID BETON   </t>
  </si>
  <si>
    <r>
      <t xml:space="preserve">          L:</t>
    </r>
    <r>
      <rPr>
        <i/>
        <sz val="7"/>
        <color theme="1"/>
        <rFont val="Courier New"/>
        <family val="3"/>
      </rPr>
      <t>IL21   -0008:4204109     -BRATARI TEVI INSTALATII APA SI GAZE    2"</t>
    </r>
  </si>
  <si>
    <t>ATB03E       82</t>
  </si>
  <si>
    <t xml:space="preserve">MONTAREA SESIZOARE TEMP.SI TERMOMETRE TEHNICE IN PRIZA CU:STUT,BUTUC FILETAT SI TEACA DE PROTECTIE  </t>
  </si>
  <si>
    <r>
      <t xml:space="preserve">          L:</t>
    </r>
    <r>
      <rPr>
        <i/>
        <sz val="7"/>
        <color theme="1"/>
        <rFont val="Courier New"/>
        <family val="3"/>
      </rPr>
      <t>12531  -0005:0000013     -TERMOMANOMETRU 120GRD 10BAR</t>
    </r>
  </si>
  <si>
    <t>RPIA18B      99</t>
  </si>
  <si>
    <t xml:space="preserve">MONTARE FILTRU,LA CAZANE SI CENTR. DE INCALZIRE CENTRALA- FILTRU DE COMBUSTIBIL LICHID              </t>
  </si>
  <si>
    <t xml:space="preserve">8801409        </t>
  </si>
  <si>
    <t xml:space="preserve">FILTRU IMPURITATI 1 1/2"                                                                            </t>
  </si>
  <si>
    <r>
      <t xml:space="preserve">Categorie: CAT10_ </t>
    </r>
    <r>
      <rPr>
        <sz val="10"/>
        <color theme="1"/>
        <rFont val="Calibri"/>
        <family val="2"/>
        <scheme val="minor"/>
      </rPr>
      <t>INSTALATIE TERMOENERGETICA UTILAJ.ECHIP.TEHN.</t>
    </r>
  </si>
  <si>
    <t>FA16A1       82</t>
  </si>
  <si>
    <t xml:space="preserve">MONTARE CHILLER 72,9KW      *                                                                       </t>
  </si>
  <si>
    <t>RPIA57D      99</t>
  </si>
  <si>
    <t xml:space="preserve">MONTAREA POMPELOR-P.DE CIRCULATIE A APEI CALDE CUPLATA CU MOTOR EL. 1.5-22 KW,CONDUCTA DE 4"        </t>
  </si>
  <si>
    <t xml:space="preserve">9270156        </t>
  </si>
  <si>
    <t xml:space="preserve">POMPA CIRC.AG.TERMIC RECIRC.CT D=0,8MC/H H=1MCA                                                     </t>
  </si>
  <si>
    <t xml:space="preserve">9270157        </t>
  </si>
  <si>
    <t xml:space="preserve">POMPA CIRC.AG.TERMIC CIRC.RADIAT.D=2,3MC/H H=6MCA                                                   </t>
  </si>
  <si>
    <t xml:space="preserve">9270158        </t>
  </si>
  <si>
    <t xml:space="preserve">POMPA CIRC.AG.TERMIC CIRC.VENTILO.D=5,7MC/H H=6MCA                                                  </t>
  </si>
  <si>
    <t xml:space="preserve">9270159        </t>
  </si>
  <si>
    <t xml:space="preserve">POMPA CIRC.AG.RACIRE CIRC.VENTILO.D=10,3MC/H H=6MCA                                                 </t>
  </si>
  <si>
    <t xml:space="preserve">9270160        </t>
  </si>
  <si>
    <t xml:space="preserve">POMPA CIRC.AG.TERMIC CIRC.ACM D=2MC/H H=6MCA                                                        </t>
  </si>
  <si>
    <t>IA04F1       82</t>
  </si>
  <si>
    <t xml:space="preserve">CAZAN SECTIONAL OTEL  PT.INSTAL.INCALZ.CENTRALA                                                     </t>
  </si>
  <si>
    <t xml:space="preserve">ASIM.CENTRALA TERMICA IN CONDENSATIE              </t>
  </si>
  <si>
    <t>IA23A        99</t>
  </si>
  <si>
    <t xml:space="preserve">FILTRU DE COMBUSTIBIL LICHID                                                                        </t>
  </si>
  <si>
    <t xml:space="preserve">8800797        </t>
  </si>
  <si>
    <t xml:space="preserve">FILTRU/STABILIZ.GAZ 3/4"                                                                            </t>
  </si>
  <si>
    <t>IA17B        99</t>
  </si>
  <si>
    <t xml:space="preserve">BOILER VERTICAL MONTAT PE PARDOSEALA CU CAPACIT.DE 350-800 L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</si>
  <si>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IL09K  -0124:4122129     -RACORD OLAN.ET.PLA FIL INT EXT U2  S482 DN  10  3/8</t>
    </r>
  </si>
  <si>
    <t xml:space="preserve">9270161        </t>
  </si>
  <si>
    <t xml:space="preserve">BOILER TANK IN TANK 500L                                                                            </t>
  </si>
  <si>
    <t>IA31A        99</t>
  </si>
  <si>
    <t xml:space="preserve">BUTELIE DE EGALIZARE A PRESIUNII                                                                    </t>
  </si>
  <si>
    <t xml:space="preserve">9270162        </t>
  </si>
  <si>
    <t xml:space="preserve">BUTELIE EGALIZARE PRES.DEZAERATOR ROB.GOL.D=200MM                                                   </t>
  </si>
  <si>
    <t>RPCI25G      99</t>
  </si>
  <si>
    <t xml:space="preserve">DIV.ACCESORII LA INVELITORI CLAD.EXIST.:CACIULA,TABLA ZN-ALUMINIU,ACOPERIRE FUM COS-TUB VENTILATIE  </t>
  </si>
  <si>
    <r>
      <t xml:space="preserve">          L:</t>
    </r>
    <r>
      <rPr>
        <i/>
        <sz val="7"/>
        <color theme="1"/>
        <rFont val="Courier New"/>
        <family val="3"/>
      </rPr>
      <t>LC11B  -0362:8807161     -COS FUM INOX</t>
    </r>
  </si>
  <si>
    <t>RPIA11A      99</t>
  </si>
  <si>
    <t xml:space="preserve">MONT.VAS DE EXPANSIUNE, INCHIS, PE POZITIE EXISTENTA SAU NOUA, CAPACITATEA DE &lt; 400 L               </t>
  </si>
  <si>
    <r>
      <t xml:space="preserve">          L:</t>
    </r>
    <r>
      <rPr>
        <i/>
        <sz val="7"/>
        <color theme="1"/>
        <rFont val="Courier New"/>
        <family val="3"/>
      </rPr>
      <t>IL01M  -0145:5722301     -VAS DE EXPASIUNE INCHIS AVIND CAPACITATEA DE  200 L</t>
    </r>
  </si>
  <si>
    <r>
      <t xml:space="preserve">          L:</t>
    </r>
    <r>
      <rPr>
        <i/>
        <sz val="7"/>
        <color theme="1"/>
        <rFont val="Courier New"/>
        <family val="3"/>
      </rPr>
      <t>IL09   -0003:4117904     -COT FONTA MALEABILA A1            S474  DN  15  1/2</t>
    </r>
  </si>
  <si>
    <t>IA39B        99</t>
  </si>
  <si>
    <t xml:space="preserve">INST.DE DEDURIZARE A APEI ,COMPLET ECHIPATA ,AVAND DEBITUL DE APA DE 2251-5600 L/H                  </t>
  </si>
  <si>
    <r>
      <t xml:space="preserve">          L:</t>
    </r>
    <r>
      <rPr>
        <i/>
        <sz val="7"/>
        <color theme="1"/>
        <rFont val="Courier New"/>
        <family val="3"/>
      </rPr>
      <t>IL09K  -0126:4122155     -RACORD OLAN.ET.PLA FIL INT EXT U2  S482 DN  15  1/2</t>
    </r>
  </si>
  <si>
    <t>00802B17A1   02</t>
  </si>
  <si>
    <t xml:space="preserve">MONTAJ DETECTOARE DE GAZ PENTRU MEDIU NORMAL                                                        </t>
  </si>
  <si>
    <t xml:space="preserve">ASIM.DETECTOR GAZ+ELECTROVANA GAZ                 </t>
  </si>
  <si>
    <r>
      <t xml:space="preserve">          L:</t>
    </r>
    <r>
      <rPr>
        <i/>
        <sz val="7"/>
        <color theme="1"/>
        <rFont val="Courier New"/>
        <family val="3"/>
      </rPr>
      <t>LA008C2-0016:7801015     -DETECTOR DE GAZ</t>
    </r>
  </si>
  <si>
    <t>IB06XB       93</t>
  </si>
  <si>
    <t xml:space="preserve">MONTAT VENTILOCONVECTOR                                                                             </t>
  </si>
  <si>
    <t xml:space="preserve">9270153        </t>
  </si>
  <si>
    <t xml:space="preserve">VENTILOCONVECTOR QF=1150W QINC=2540W ECHIPAT                                                        </t>
  </si>
  <si>
    <t xml:space="preserve">9270154        </t>
  </si>
  <si>
    <t xml:space="preserve">VENTILOCONVECTOR QF=1870W QINC=4170W ECHIPAT                                                        </t>
  </si>
  <si>
    <t xml:space="preserve">9270155        </t>
  </si>
  <si>
    <t xml:space="preserve">VENTILOCONVECTOR QF=3270W QINC=7220W ECHIPAT                                                        </t>
  </si>
  <si>
    <t>EH07XA       91</t>
  </si>
  <si>
    <t xml:space="preserve">PROBA DE 72 DE ORE PENTRU TOTAL ANSAMBLU INSTALATIE                                                 </t>
  </si>
  <si>
    <t>ATE11J       82</t>
  </si>
  <si>
    <t xml:space="preserve">VERIFICARE CORECTITUDINE MONTAJ                                                                     </t>
  </si>
  <si>
    <r>
      <t xml:space="preserve">Categorie: CAT11 </t>
    </r>
    <r>
      <rPr>
        <sz val="10"/>
        <color theme="1"/>
        <rFont val="Calibri"/>
        <family val="2"/>
        <scheme val="minor"/>
      </rPr>
      <t>INSTALATIE ALARMARE INCENDIU</t>
    </r>
  </si>
  <si>
    <t>00802B12A1   02</t>
  </si>
  <si>
    <t xml:space="preserve">MONTAJ DETECTOARE "ADRESABILE" DE FUM, TEMP, COMBIN (FUM+ TEMP) PE TAVAN BETON                      </t>
  </si>
  <si>
    <t xml:space="preserve">INCLUS SOCLU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</si>
  <si>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LA008C2-0004:7801003     -DETECTOR ADRESABIL DE FUM</t>
    </r>
  </si>
  <si>
    <t>00802B13A1   02</t>
  </si>
  <si>
    <t xml:space="preserve">VERIFICARI / PROBE LA DETECTOARE "ADRESABILE" DE FUM, TEMPERATURA, COMBIN.(FUM+ TEMP), H&lt;=2,95 M    </t>
  </si>
  <si>
    <t>00802B17B1   02</t>
  </si>
  <si>
    <t xml:space="preserve">VERIFICARI / PROBE LA  DETECTOARE DE GAZ PENTRU MEDIU NORMAL SAU EXPLOZIV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</si>
  <si>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LA008C2-0005:7801004     -DETECTOR ADRESABIL DE TEMPERATURA</t>
    </r>
  </si>
  <si>
    <t>00802B03A1   02</t>
  </si>
  <si>
    <t xml:space="preserve">CENTR DETECT/AVERTIZ INCENDIU "ANALOG-ADRES." MAX 4 BUCLE+CENTR MASTER/SLAVE) MONT PE BETON / CARAM </t>
  </si>
  <si>
    <t xml:space="preserve">CENTRALA ADRESABILA 1 BUCLA                       </t>
  </si>
  <si>
    <r>
      <t xml:space="preserve">          L:</t>
    </r>
    <r>
      <rPr>
        <i/>
        <sz val="7"/>
        <color theme="1"/>
        <rFont val="Courier New"/>
        <family val="3"/>
      </rPr>
      <t>LA008A4-0007:7800939     -ACUMULATOR CU GEL 12V- 18AH- REZIST.LA FOC, 181X 76X167</t>
    </r>
  </si>
  <si>
    <r>
      <t xml:space="preserve">          L:</t>
    </r>
    <r>
      <rPr>
        <i/>
        <sz val="7"/>
        <color theme="1"/>
        <rFont val="Courier New"/>
        <family val="3"/>
      </rPr>
      <t>LA008B9-0010:7800994     -CENTRALA INCENDIU ANALOG-ADRESABILA MAX 4 BUCLE</t>
    </r>
  </si>
  <si>
    <t>00802B05A1   02</t>
  </si>
  <si>
    <t xml:space="preserve">MONTAJ MODULE EXTENSIE - BUCLE / ZONE "CONVENTIONALE" - STANDARD, H &lt;= 2,95 M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</si>
  <si>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LA008A5-0005:7808021     -REPETOR CENTRALA</t>
    </r>
  </si>
  <si>
    <r>
      <t xml:space="preserve">          L:</t>
    </r>
    <r>
      <rPr>
        <i/>
        <sz val="7"/>
        <color theme="1"/>
        <rFont val="Courier New"/>
        <family val="3"/>
      </rPr>
      <t>LA008A5-0001:7800941     -MODUL DE INTRARI / IESIRI PT SISTEME ADRESABILE</t>
    </r>
  </si>
  <si>
    <r>
      <t xml:space="preserve">          L:</t>
    </r>
    <r>
      <rPr>
        <i/>
        <sz val="7"/>
        <color theme="1"/>
        <rFont val="Courier New"/>
        <family val="3"/>
      </rPr>
      <t>LA008A5-0006:7808022     -MODUL COMANDA</t>
    </r>
  </si>
  <si>
    <t xml:space="preserve">INCLUS ACUMULATOR 12V 7AH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</si>
  <si>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LA008A5-0004:7808002     -MODUL SURSA ALIMENTARE 4 IESIRI</t>
    </r>
  </si>
  <si>
    <t>00801A07D    02</t>
  </si>
  <si>
    <t xml:space="preserve">MONTARE PERIFERICE ARMARE/ DEZARMARE SI COMUNICATIE - COMUNICATOARE TELEFONICE, APELATOARE          </t>
  </si>
  <si>
    <r>
      <t xml:space="preserve">          L:</t>
    </r>
    <r>
      <rPr>
        <i/>
        <sz val="7"/>
        <color theme="1"/>
        <rFont val="Courier New"/>
        <family val="3"/>
      </rPr>
      <t>LA008B3-0002:7800975     -COMUNICATOR DIGITAL</t>
    </r>
  </si>
  <si>
    <t>00802B06A1   02</t>
  </si>
  <si>
    <t xml:space="preserve">VERIFICARI / PROBE MODULE EXTENSIE - BUCLE / ZONE  "CONVENTIONALE" - STANDARD, H &lt;=2,95 M           </t>
  </si>
  <si>
    <t>00802B27A1   02</t>
  </si>
  <si>
    <t xml:space="preserve">MONTAJ BUTOANE INCENDIU "ADRESAB." IN INT. PE ZID BETON /CARAMIDA, SUP.METAL (PANOURI SANDWICH)     </t>
  </si>
  <si>
    <r>
      <t xml:space="preserve">          L:</t>
    </r>
    <r>
      <rPr>
        <i/>
        <sz val="7"/>
        <color theme="1"/>
        <rFont val="Courier New"/>
        <family val="3"/>
      </rPr>
      <t>LA008C3-0001:7801036     -BUTON DE INCENDIU - MONTAJ IN INTERIOR</t>
    </r>
  </si>
  <si>
    <r>
      <t xml:space="preserve">          L:</t>
    </r>
    <r>
      <rPr>
        <i/>
        <sz val="7"/>
        <color theme="1"/>
        <rFont val="Courier New"/>
        <family val="3"/>
      </rPr>
      <t>LA008E4-0001:7800978     -SOCLU</t>
    </r>
  </si>
  <si>
    <t>00802B28A2   02</t>
  </si>
  <si>
    <t xml:space="preserve">VERIFICARI / PROBE LA BUTOANE DE INCENDIU PT CENTRALE DE INCENDIU "ADRESABILE"                      </t>
  </si>
  <si>
    <t>00802B24A1   02</t>
  </si>
  <si>
    <t xml:space="preserve">MONTAJ DISP.DE AVERTIZARE SONORA SI/SAU VIZUALA, PT.CENTR.ANALOG - ADRESAB. - IN INTERIOR           </t>
  </si>
  <si>
    <r>
      <t xml:space="preserve">          L:</t>
    </r>
    <r>
      <rPr>
        <i/>
        <sz val="7"/>
        <color theme="1"/>
        <rFont val="Courier New"/>
        <family val="3"/>
      </rPr>
      <t>LA008C4-0004:7801042     -SIRENA ADRESABILA, IZOLATOR, CU ALIMENTARE DIN BUCLA</t>
    </r>
  </si>
  <si>
    <r>
      <t xml:space="preserve">          L:</t>
    </r>
    <r>
      <rPr>
        <i/>
        <sz val="7"/>
        <color theme="1"/>
        <rFont val="Courier New"/>
        <family val="3"/>
      </rPr>
      <t>LA008E4-0004:7800981     -SOCLU PT DISPOZITIV AVERTIZOR OPTO-ACUSTIC, DE INTERIOR</t>
    </r>
  </si>
  <si>
    <t>00802B25A1   02</t>
  </si>
  <si>
    <t xml:space="preserve">VERIFICARI/PROBE DISP.AVERTIZ.SONORA SI/SAU VIZUALA,CENTR. "CONV./ANALOG - ADRES" - IN INTERIOR     </t>
  </si>
  <si>
    <t>00802B24A2   02</t>
  </si>
  <si>
    <t xml:space="preserve">MONTAJ DISP.DE AVERTIZARE SONORA SI/SAU VIZUALA, PT.CENTR.ANALOG - ADRESAB. - IN EXTERIOR           </t>
  </si>
  <si>
    <t xml:space="preserve">SIRENA INCLUS ACUMULATOR 12V 2,3AH                </t>
  </si>
  <si>
    <r>
      <t xml:space="preserve">          L:</t>
    </r>
    <r>
      <rPr>
        <i/>
        <sz val="7"/>
        <color theme="1"/>
        <rFont val="Courier New"/>
        <family val="3"/>
      </rPr>
      <t>LA008C4-0003:7801041     -SIRENA AUTOPROTEJATA DE EXTERIOR</t>
    </r>
  </si>
  <si>
    <t>00802B25A2   02</t>
  </si>
  <si>
    <t xml:space="preserve">VERIFICARI/PROBE DISP.AVERTIZ.SONORA SI/SAU VIZUALA,CENTR. "CONV./ANALOG - ADRES" - IN EXTERIOR     </t>
  </si>
  <si>
    <t>ATD15A       82</t>
  </si>
  <si>
    <t xml:space="preserve">CABLU DE COMPENSATIE (ECRANAT)MONTAT:IN TUB DE PROTECTIE                                            </t>
  </si>
  <si>
    <t xml:space="preserve">ASIM CABLU INCENDIU 4X1                           </t>
  </si>
  <si>
    <r>
      <t xml:space="preserve">          L:</t>
    </r>
    <r>
      <rPr>
        <i/>
        <sz val="7"/>
        <color theme="1"/>
        <rFont val="Courier New"/>
        <family val="3"/>
      </rPr>
      <t>12512  -0009:3322556     -CABLU INCENDIU 4X1</t>
    </r>
  </si>
  <si>
    <r>
      <t xml:space="preserve">          L:</t>
    </r>
    <r>
      <rPr>
        <i/>
        <sz val="7"/>
        <color theme="1"/>
        <rFont val="Courier New"/>
        <family val="3"/>
      </rPr>
      <t>12512  -0010:4589698     -CABLU INCENDIU 2X1</t>
    </r>
  </si>
  <si>
    <t>EA12A1       82</t>
  </si>
  <si>
    <t xml:space="preserve">TUB METALIC,FLEXIBIL,DE PROTECTIE,NEETANS,CU SPIRALE CU 2 RENURI DE FORMA PATRULATER(SPD) 13,5-23MM </t>
  </si>
  <si>
    <r>
      <t xml:space="preserve">          L:</t>
    </r>
    <r>
      <rPr>
        <i/>
        <sz val="7"/>
        <color theme="1"/>
        <rFont val="Courier New"/>
        <family val="3"/>
      </rPr>
      <t>12002  -0005:7356537     -TUB METALIC FLEX.PROT.NEETANS TIP SPD-ROMAN D=20 MM</t>
    </r>
  </si>
  <si>
    <t>EA13B1       82</t>
  </si>
  <si>
    <t xml:space="preserve">TUB IZOLANT USOR PROTEJAT FLEXIBIL IPFY CU INVELIS FLEXIBIL DIN MATERIAL PLASTIC CU D=22 MM.        </t>
  </si>
  <si>
    <t>TCB10XB      93</t>
  </si>
  <si>
    <t xml:space="preserve">MOTOR ACTIONARE TRAPA 24V                                                                           </t>
  </si>
  <si>
    <t xml:space="preserve">ASIM.MOTOR ACTIONARE TRAPA                        </t>
  </si>
  <si>
    <t xml:space="preserve">7808024        </t>
  </si>
  <si>
    <t xml:space="preserve">MOTOR ACTIONARE TRAPA+CONSOLA                                                                       </t>
  </si>
  <si>
    <t xml:space="preserve">ASIM.USA VIZITARE                                 </t>
  </si>
  <si>
    <t xml:space="preserve">5893265        </t>
  </si>
  <si>
    <t xml:space="preserve">USA VIZITARE                                                                                        </t>
  </si>
  <si>
    <t>00804D06A1   02</t>
  </si>
  <si>
    <t xml:space="preserve">MONTARE ACCESORII: BUTON COMANDA TRAPE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</si>
  <si>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LA008B5-0001:7800978     -SOCLU</t>
    </r>
  </si>
  <si>
    <t>TCB05B1      82</t>
  </si>
  <si>
    <t xml:space="preserve">CUTIE DE ALARMA PT.CTA: GENERALA                                                                    </t>
  </si>
  <si>
    <t xml:space="preserve">ASIM CUTIE CONEXIUNI                              </t>
  </si>
  <si>
    <t xml:space="preserve">2000005        </t>
  </si>
  <si>
    <t xml:space="preserve">CUTIE METALICA 288X298X78                                                                           </t>
  </si>
  <si>
    <t>ATE34A01     82</t>
  </si>
  <si>
    <t xml:space="preserve">VERIFICARE SISTEM                                                                                   </t>
  </si>
  <si>
    <t>ATD20A       82</t>
  </si>
  <si>
    <t xml:space="preserve">CONEXIUNI CU CONDUCTORI ELECTRICI IN DULAPURI,PANOURI,PUPITRE,CUTII                                 </t>
  </si>
  <si>
    <t>ATD16C       82</t>
  </si>
  <si>
    <t xml:space="preserve">FORMARE CAP.DE CABLU,LUNG.SUB 1 M,IZOLATIE SI MANTA PVC,AVIND : 11-24 FIRE CONDUCTOARE,NEARMAT      </t>
  </si>
  <si>
    <t>RPCU06B      99</t>
  </si>
  <si>
    <t xml:space="preserve">EXECUTAREA SANTURILOR &lt; 5 CM ADINCIME, IN: PERETI DIN BETON SIMPLU DE 5X50 CM                       </t>
  </si>
  <si>
    <t>ATD41XA      93</t>
  </si>
  <si>
    <t xml:space="preserve">GAURIRE BETON CU MASINA DE GAURIT CU DIAMETRUL SUB50 MM                                             </t>
  </si>
  <si>
    <r>
      <t xml:space="preserve">Categorie: CAT12 </t>
    </r>
    <r>
      <rPr>
        <sz val="10"/>
        <color theme="1"/>
        <rFont val="Calibri"/>
        <family val="2"/>
        <scheme val="minor"/>
      </rPr>
      <t>INSTALATIE ALARMARE EFRACTIE</t>
    </r>
  </si>
  <si>
    <t>00801A11A    02</t>
  </si>
  <si>
    <t xml:space="preserve">DETECTOARE DE PREZENTA, MONTATE IN INTERIOR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</si>
  <si>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LA008A6-0018:7808000     -DETECTOR PIR+MW FUNCTIE ANTIMASK</t>
    </r>
  </si>
  <si>
    <t>00801A13A1   02</t>
  </si>
  <si>
    <t xml:space="preserve">VERIFICARI/PROBE LA DETECTOARE DE PREZENTA MONT.CONVENTIONAL/ ADRESABIL/ RADIO, IN INTERIOR         </t>
  </si>
  <si>
    <t>00801A15C    02</t>
  </si>
  <si>
    <t xml:space="preserve">MONTARE DETECTOARE DE INUNDATIE       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</si>
  <si>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LA008A6-0010:7800952     -DETECTOR INUNDATIE</t>
    </r>
  </si>
  <si>
    <t>00801A17C    02</t>
  </si>
  <si>
    <t xml:space="preserve">VERIFICARI / PROBE LA DETECTOARE DE INUNDATIE                                                       </t>
  </si>
  <si>
    <t>00801A14A1   02</t>
  </si>
  <si>
    <t xml:space="preserve">MONTARE SENZORI TIP CONTACT, MONITORIZ.STARE, PE FIR/ADRES, RADIO APARENT PE SUPORT LEMN,PVC,AL     </t>
  </si>
  <si>
    <r>
      <t xml:space="preserve">          L:</t>
    </r>
    <r>
      <rPr>
        <i/>
        <sz val="7"/>
        <color theme="1"/>
        <rFont val="Courier New"/>
        <family val="3"/>
      </rPr>
      <t>LA008A6-0019:7900139     -CONTACT MAGNETIC APARENT</t>
    </r>
  </si>
  <si>
    <t>00801A15A    02</t>
  </si>
  <si>
    <t xml:space="preserve">MONTARE DETECTOARE DE SPARGERE GEAM, ACUSTIC, H &lt;= 2,95 M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</si>
  <si>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LA008A6-0009:7800951     -DETECTOR SPARGERE GEAM, ACUSTIC</t>
    </r>
  </si>
  <si>
    <t>00801A17A    02</t>
  </si>
  <si>
    <t xml:space="preserve">VERIFICARI / PROBE LA DETECTOARE DE SPARGERE GEAM, ACUSTIC, H &lt;= 2,95 M                             </t>
  </si>
  <si>
    <t>00801A25A1   02</t>
  </si>
  <si>
    <t xml:space="preserve">DISPOZITIVE DE AVERTIZARE OPTO-ACUSTICE MONTATE LA INTERIOR - CONVENTIONALE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</si>
  <si>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LA008A8-0001:7800962     -DISPOZITIV AVERTIZOR OPTO-ACUSTIC DE INT, CONVENTIONAL</t>
    </r>
  </si>
  <si>
    <t>00801A27A    02</t>
  </si>
  <si>
    <t xml:space="preserve">VERIFICARI / PROBE LA DISPOZITIVE DE AVERTIZARE OPTO-ACUSTICE MONTATE LA INTERIOR                   </t>
  </si>
  <si>
    <t>00801A07A    02</t>
  </si>
  <si>
    <t xml:space="preserve">MONTARE PERIFERICE ARMARE/ DEZARMARE SI COMUNICATIE - PANOURI, TASTATURI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</si>
  <si>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LA008A9-0002:7800967     -TASTATURA</t>
    </r>
  </si>
  <si>
    <t>00801A04A    02</t>
  </si>
  <si>
    <t xml:space="preserve">MODULE EXTENSIE "INTRARI / IESIRI" PT SISTEME CONVENTIONALE / RADIO - MONTAJ IN CABINET             </t>
  </si>
  <si>
    <t xml:space="preserve">EXTENSIE 16 ZONE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</si>
  <si>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LA008A5-0002:7800942     -MODUL DE EXTENSIE INTERFETE BUCLE</t>
    </r>
  </si>
  <si>
    <t xml:space="preserve">EXTENSIE 8 ZONE                                   </t>
  </si>
  <si>
    <t>00801A06A    02</t>
  </si>
  <si>
    <t xml:space="preserve">VERIFICARI/PROBE/PROGRAMARE LA MODULE I/E PT SISTEME CONVENTIONALE/ RADIO - PENTRU 1 CONEXIUNE      </t>
  </si>
  <si>
    <t>00801A26A1   02</t>
  </si>
  <si>
    <t xml:space="preserve">DISPOZITIVE DE AVERTIZARE OPTO-ACUSTICE MONTATE LA EXTERIOR - CONVENTIONALE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</si>
  <si>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LA008A8-0003:7800964     -DISPOZITIV AVERTIZOR OPTO-ACUSTIC DE EXT, CONVENTIONAL</t>
    </r>
  </si>
  <si>
    <t>00801A27B    02</t>
  </si>
  <si>
    <t xml:space="preserve">VERIFICARI / PROBE LA DISPOZITIVE DE AVERTIZARE OPTO-ACUSTICE MONTATE LA EXTERIOR                   </t>
  </si>
  <si>
    <t>00801A01A11  02</t>
  </si>
  <si>
    <t xml:space="preserve">CABINET PT.UNITATE CENTRALA DOTAT, MONTAT PE ZID BETON / CARAMIDA, &lt; 5 KG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</si>
  <si>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LA008A1-0006:7808003     -CENTRALA 16 ZONE</t>
    </r>
  </si>
  <si>
    <t>00801A03A13  02</t>
  </si>
  <si>
    <t xml:space="preserve">PROGRAMARE/VERIFICARE/PROBE LA CENTR DET./AVERTIZ./ALARM EFRACTIE CONVENTIONALA(PE FIR), 16 ZONE    </t>
  </si>
  <si>
    <t>W3K09A       99</t>
  </si>
  <si>
    <t xml:space="preserve">ACUMULATOR PORTATIV                                                                                 </t>
  </si>
  <si>
    <t xml:space="preserve">ACUMULATOR 12V 12AH                               </t>
  </si>
  <si>
    <t xml:space="preserve">7808004        </t>
  </si>
  <si>
    <t xml:space="preserve">ACUMULATOR 12V 12AH                                                                                 </t>
  </si>
  <si>
    <t>ED14A1       82</t>
  </si>
  <si>
    <t xml:space="preserve">TRANSFORMATOR MONOFAZIC DE PROTECTIE 220/24 V 100 VA MONTAT PE DIBLURI DE LEMN                      </t>
  </si>
  <si>
    <t xml:space="preserve">00123          </t>
  </si>
  <si>
    <t xml:space="preserve">TRANSFORMATOR 40VA/16V                                                                              </t>
  </si>
  <si>
    <t>00804D05A2   02</t>
  </si>
  <si>
    <t xml:space="preserve">MONTARE CITITOR TIP PROXIMITATE                                                                     </t>
  </si>
  <si>
    <t xml:space="preserve">INCLUSIV 20 BUC.TAG PROXIMITATE                   </t>
  </si>
  <si>
    <t>00804D05C    02</t>
  </si>
  <si>
    <t xml:space="preserve">VERIFICARI / PROBE MONTARE CITITOARE                                                                </t>
  </si>
  <si>
    <t>00804D07A4   02</t>
  </si>
  <si>
    <t xml:space="preserve">MONTAJ ELEMENTE RESTRICTIONARE ACCES - USOARE: YALA ELECTROMAGNETICA                                </t>
  </si>
  <si>
    <t>00804D07A2   02</t>
  </si>
  <si>
    <t xml:space="preserve">MONTAJ ELEMENTE RESTRICTIONARE ACCES - USOARE: ZAVOR ELECTRIC                                       </t>
  </si>
  <si>
    <t xml:space="preserve">BRAT HIDRAULIC                                    </t>
  </si>
  <si>
    <t>00804D07D    02</t>
  </si>
  <si>
    <t xml:space="preserve">VERIFICARI / PROBE MONTAJ ELEMENTE RESTRICTIONARE ACCES - USOARE                                    </t>
  </si>
  <si>
    <t xml:space="preserve">MONTARE ACCESORII: BUTON DE DESCHIDERE                                                              </t>
  </si>
  <si>
    <t>00804D06A2   02</t>
  </si>
  <si>
    <t xml:space="preserve">MONTARE ACCESORII: BUTON DE URGENTA                                                                 </t>
  </si>
  <si>
    <t>00804D06D    02</t>
  </si>
  <si>
    <t xml:space="preserve">VERIFICARI / PROBE MONTARE ACCESORII                                                                </t>
  </si>
  <si>
    <t>00804D04A1   02</t>
  </si>
  <si>
    <t xml:space="preserve">MONTAJ SURSA DE ALIMENTARE SIMPLA DE PUTERE MICA / UPS (&lt; 500W)                                     </t>
  </si>
  <si>
    <t xml:space="preserve">SURSA IN COMUTATIE 5,4A                           </t>
  </si>
  <si>
    <t xml:space="preserve">7808006        </t>
  </si>
  <si>
    <t xml:space="preserve">SURSA IN COMUTATIE 4,5A                                                                             </t>
  </si>
  <si>
    <t>00804D04C    02</t>
  </si>
  <si>
    <t xml:space="preserve">VERIFICARI / PROBE MONTAJ SURSA DE ALIMENTARE SIMPLA / UPS                                          </t>
  </si>
  <si>
    <t xml:space="preserve">ASIMILAT ACUMULATOR 12 V 7AH                      </t>
  </si>
  <si>
    <t xml:space="preserve">0000X10        </t>
  </si>
  <si>
    <t xml:space="preserve">ACUMULATOR  7 AH/12V                                                                                </t>
  </si>
  <si>
    <t xml:space="preserve">ASIM.CUTIE CONEXIUNI                              </t>
  </si>
  <si>
    <t>00803C01A1   02</t>
  </si>
  <si>
    <t xml:space="preserve">FIXARE CAMERE VIDEO (FIXE / MOBILE), PE ZID DE BETON / CARAMIDA, NORMALA DE INTERIOR                </t>
  </si>
  <si>
    <t xml:space="preserve">CAMERE VIDEO IP INTERIOR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</si>
  <si>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LA008C6-0003:7808005     -CAMERA VIDEO ALL IN ONE IP</t>
    </r>
  </si>
  <si>
    <t>00803C02A2   02</t>
  </si>
  <si>
    <t xml:space="preserve">FIXARE CAMERE VIDEO (FIXE / MOBILE), PE ZID DE BETON / CARAMIDA, ANTIVANDAL DE EXTERIOR             </t>
  </si>
  <si>
    <t xml:space="preserve">CAMERA VIDEO IP EXTERIOR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</si>
  <si>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LA008D1-0002:7801075     -CAMERA VIDEO DE SUPRAVEGHERE, ANTIVANDAL, DE EXT,TIP C2</t>
    </r>
  </si>
  <si>
    <t>00803C14A1   02</t>
  </si>
  <si>
    <t xml:space="preserve">MONTAJ ECHIPAMENTE DIVERSE STOCARE - INREGISTRATOR VIDEO IN RACK                                    </t>
  </si>
  <si>
    <t xml:space="preserve">NVR 64 CANALE INCLUS 2 BUC.HDD                    </t>
  </si>
  <si>
    <t xml:space="preserve">MONTAJ ECHIPAMENTE DIVERSE STOCARE - SWITCH 24 PORTURI                                              </t>
  </si>
  <si>
    <t xml:space="preserve">8900029        </t>
  </si>
  <si>
    <t xml:space="preserve">SWITCH 24X10/100/1000T                                                                              </t>
  </si>
  <si>
    <t xml:space="preserve">7808007        </t>
  </si>
  <si>
    <t xml:space="preserve">SURSA ALIM IN COMUTATIE PT CV                                                                       </t>
  </si>
  <si>
    <t>ATD12B       82</t>
  </si>
  <si>
    <t xml:space="preserve">CABLU MASURA,CDA,SEMNALIZARE POZAT &amp;N TUBURI CU:11-40 FIRE CONDUCTOARE DE 1,5-2,5MMP                </t>
  </si>
  <si>
    <r>
      <t xml:space="preserve">          L:</t>
    </r>
    <r>
      <rPr>
        <i/>
        <sz val="7"/>
        <color theme="1"/>
        <rFont val="Courier New"/>
        <family val="3"/>
      </rPr>
      <t>12510  -0303:4989636     -CABLU 12 FIRE</t>
    </r>
  </si>
  <si>
    <t>ATD12A       82</t>
  </si>
  <si>
    <t xml:space="preserve">CABLU MASURA,CDA,SEMNALIZARE POZAT &amp;N TUBURI CU:PINA LA 10 FIRE CONDUCTOARE DE 1,5-2,5MMP           </t>
  </si>
  <si>
    <r>
      <t xml:space="preserve">          L:</t>
    </r>
    <r>
      <rPr>
        <i/>
        <sz val="7"/>
        <color theme="1"/>
        <rFont val="Courier New"/>
        <family val="3"/>
      </rPr>
      <t>12510  -0304:7535147     -CABLU 6 FIRE</t>
    </r>
  </si>
  <si>
    <r>
      <t xml:space="preserve">          L:</t>
    </r>
    <r>
      <rPr>
        <i/>
        <sz val="7"/>
        <color theme="1"/>
        <rFont val="Courier New"/>
        <family val="3"/>
      </rPr>
      <t>12510  -0306:7808025     -CABLU 4 FIRE</t>
    </r>
  </si>
  <si>
    <r>
      <t xml:space="preserve">          L:</t>
    </r>
    <r>
      <rPr>
        <i/>
        <sz val="7"/>
        <color theme="1"/>
        <rFont val="Courier New"/>
        <family val="3"/>
      </rPr>
      <t>12510  -0302:0000001     -CABLU SFTP CAT.6 AWG23</t>
    </r>
  </si>
  <si>
    <r>
      <t xml:space="preserve">          L:</t>
    </r>
    <r>
      <rPr>
        <i/>
        <sz val="7"/>
        <color theme="1"/>
        <rFont val="Courier New"/>
        <family val="3"/>
      </rPr>
      <t>12001  -0121:4827055     -CONDUCTOR  CUPRU EXECUTIE MIJLOCIE MYYM 2 X 0.75 MMP</t>
    </r>
  </si>
  <si>
    <t>EA12C1       82</t>
  </si>
  <si>
    <t xml:space="preserve">TUB METALIC,FLEXIBIL,DE PROTECTIE,NEETANS,CU SPIRALE CU 2 RENURI DE FORMA PATRULATER(SPD) 37-100MM  </t>
  </si>
  <si>
    <r>
      <t xml:space="preserve">          L:</t>
    </r>
    <r>
      <rPr>
        <i/>
        <sz val="7"/>
        <color theme="1"/>
        <rFont val="Courier New"/>
        <family val="3"/>
      </rPr>
      <t>12002  -0010:7356587     -TUB METALIC FLEX.PROT.NEETANS TIP SPD-ROMAN D=35 MM</t>
    </r>
  </si>
  <si>
    <t>EA13B2       82</t>
  </si>
  <si>
    <t xml:space="preserve">TUB IZOLANT USOR PROTEJAT FLEXIBIL IPFY CU INVELIS FLEXIBIL DIN MATERIAL PLASTIC CU D=32 MM.        </t>
  </si>
  <si>
    <t xml:space="preserve">ASIM.USI VIZITARE                                 </t>
  </si>
  <si>
    <t>ATE26B02     82</t>
  </si>
  <si>
    <t xml:space="preserve">VERIFIC.SIST ALARMARE CUAM MODUL LINIE CONECTARE  LA DETECTOARE NR MODULE LINIE XN ORE              </t>
  </si>
  <si>
    <t>00804D10A3   02</t>
  </si>
  <si>
    <t xml:space="preserve">PUNERE IN FUNCTIUNE CITITOARE                                                                       </t>
  </si>
  <si>
    <t>00803C17A1   02</t>
  </si>
  <si>
    <t xml:space="preserve">PROGRAMARE SOFTWARE : SOFTWARE DE PROCESARE - COMPLEXITATE STANDARD                                 </t>
  </si>
  <si>
    <t xml:space="preserve">SISTEM TVCI                                       </t>
  </si>
  <si>
    <r>
      <t xml:space="preserve">Categorie: CAT13 </t>
    </r>
    <r>
      <rPr>
        <sz val="10"/>
        <color theme="1"/>
        <rFont val="Calibri"/>
        <family val="2"/>
        <scheme val="minor"/>
      </rPr>
      <t>INSTALATIE DATE VOCE</t>
    </r>
  </si>
  <si>
    <t>ED08D1       82</t>
  </si>
  <si>
    <t xml:space="preserve">PRIZA MONTATA INGROPAT PENTRU ANTENA DE RADIO SI TELEVIZIUNE                                        </t>
  </si>
  <si>
    <t xml:space="preserve">4812156        </t>
  </si>
  <si>
    <t xml:space="preserve">PRIZA DUBLA INGROPATA VOCE+DATE                                                                     </t>
  </si>
  <si>
    <t xml:space="preserve">4812157        </t>
  </si>
  <si>
    <t xml:space="preserve">PRIZA SIMPLA INGROPATA VOCE DATE                                                                    </t>
  </si>
  <si>
    <t xml:space="preserve">9270030        </t>
  </si>
  <si>
    <t xml:space="preserve">PRIZA TV                                                                                            </t>
  </si>
  <si>
    <t>00803C12A2   02</t>
  </si>
  <si>
    <t xml:space="preserve">MONTAJ ECHIPAMENTE DIVERSE DE PRELUARE, ADAPTARE SI TRANSPORT: ROUTER WIRELESS IN RACK              </t>
  </si>
  <si>
    <t xml:space="preserve">ASIM ROUTER WIRELESS                              </t>
  </si>
  <si>
    <t xml:space="preserve">7808008        </t>
  </si>
  <si>
    <t xml:space="preserve">ROUTER WIRELESS                                                                                     </t>
  </si>
  <si>
    <t xml:space="preserve">MONTAJ ECHIPAMENTE DIVERSE DE PRELUARE, ADAPTARE SI TRANSPORT: SWITCH MONTAT IN RACK                </t>
  </si>
  <si>
    <t xml:space="preserve">ASIM.SWITCH                                       </t>
  </si>
  <si>
    <t xml:space="preserve">SWITCH 24PORT 2XX10/100/1000TX                                                                      </t>
  </si>
  <si>
    <t xml:space="preserve">MONTAJ ECHIPAMENTE DIVERSE DE PRELUARE, ADAPTARE SI TRANSPORT: PATCH PANEL MONTAT IN RACK           </t>
  </si>
  <si>
    <t xml:space="preserve">8900027        </t>
  </si>
  <si>
    <t xml:space="preserve">PATCH PANEL CAT 6 24 PORT                                                                           </t>
  </si>
  <si>
    <t>00804D04A3   02</t>
  </si>
  <si>
    <t xml:space="preserve">MONTAJ SURSA DE ALIMENTARE SIMPLA DE PUTERE MAREE / UPS (&gt;1000W)                                    </t>
  </si>
  <si>
    <t xml:space="preserve">UPS 3000VA                                        </t>
  </si>
  <si>
    <t>TCA23C1      82</t>
  </si>
  <si>
    <t xml:space="preserve">RACK 19" MONTAJ PE PODEA                                                                            </t>
  </si>
  <si>
    <t xml:space="preserve">7808009        </t>
  </si>
  <si>
    <t xml:space="preserve">RACK 19" 42U                                                                                        </t>
  </si>
  <si>
    <t xml:space="preserve">7808010        </t>
  </si>
  <si>
    <t xml:space="preserve">RACK 19" 27U                                                                                        </t>
  </si>
  <si>
    <t xml:space="preserve">RACK 19" MONTAT PE PERETE                                                                           </t>
  </si>
  <si>
    <t xml:space="preserve">7808011        </t>
  </si>
  <si>
    <t xml:space="preserve">RACK 19" 10U                                                                                        </t>
  </si>
  <si>
    <t>TCA23E1      82</t>
  </si>
  <si>
    <t xml:space="preserve">UNITATE VENTILARE RACK                                                                              </t>
  </si>
  <si>
    <t xml:space="preserve">7808012        </t>
  </si>
  <si>
    <t xml:space="preserve">UNITATE VENTILARE RACK 2 VENTILATOARE                                                               </t>
  </si>
  <si>
    <t xml:space="preserve">UNITATE PRIZE MONTABILE RACK 10 PRIZE                                                               </t>
  </si>
  <si>
    <t xml:space="preserve">7808013        </t>
  </si>
  <si>
    <t xml:space="preserve">UNIT.PRIZE MONTABILE RACK 10 PRIZE                                                                  </t>
  </si>
  <si>
    <t xml:space="preserve">ORGANIZATOARE ORIZONTALE 19"                                                                        </t>
  </si>
  <si>
    <t xml:space="preserve">7808014        </t>
  </si>
  <si>
    <t xml:space="preserve">ORGANIZATOARE ORIZONTALE 19" 5 INELE                                                                </t>
  </si>
  <si>
    <t>TCA14G1      82</t>
  </si>
  <si>
    <t xml:space="preserve">KM CABLU  </t>
  </si>
  <si>
    <t xml:space="preserve">INSTALARE CABLU DE TELECOM IN CLADIRE IN TUB EXISTENT: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</si>
  <si>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12101  -0540:7808026     -CABLU SFTP CAT.6</t>
    </r>
  </si>
  <si>
    <r>
      <t xml:space="preserve">          L:</t>
    </r>
    <r>
      <rPr>
        <i/>
        <sz val="7"/>
        <color theme="1"/>
        <rFont val="Courier New"/>
        <family val="3"/>
      </rPr>
      <t>12001  -0122:4827061     -CONDUCTOR  CUPRU EXECUTIE MIJLOCIE MYYM 3 X 2,5 MMP</t>
    </r>
  </si>
  <si>
    <t>00601A01     02</t>
  </si>
  <si>
    <t xml:space="preserve">PREGATIREA PT. IMBINARE TUBURI DIN PEHD CU D&lt;63 MM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</si>
  <si>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LA006A1-0001:8815026     -TUB PEHD PE80 APA SDR21 PN 6 D=  40X   2,0MM</t>
    </r>
  </si>
  <si>
    <t>TCC29XA      93</t>
  </si>
  <si>
    <t xml:space="preserve">MUFA PENTRU CABLU COAXIAL CU DIAMETRUL PINA LA 5"                                                   </t>
  </si>
  <si>
    <t xml:space="preserve">7808058        </t>
  </si>
  <si>
    <t xml:space="preserve">MUFA RJ 45                                                                                          </t>
  </si>
  <si>
    <t xml:space="preserve">7808059        </t>
  </si>
  <si>
    <t xml:space="preserve">MUFA RJ11                                                                                           </t>
  </si>
  <si>
    <t>ATD41XD      93</t>
  </si>
  <si>
    <t xml:space="preserve">GAURIRE BETON CU ROTOPERCUTANTA CU DIAMETRUL      PESTE 12 MM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</si>
  <si>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12101  -0545:8000210     -CABLU CU FIBRA OPTICA</t>
    </r>
  </si>
  <si>
    <t>TCC02XA      93</t>
  </si>
  <si>
    <t xml:space="preserve">MONTARE MEDIACONVERTOR                                                                              </t>
  </si>
  <si>
    <t xml:space="preserve">0000028        </t>
  </si>
  <si>
    <t xml:space="preserve">MEDIACONVERTOR                                                                                      </t>
  </si>
  <si>
    <t>TCC01XA      93</t>
  </si>
  <si>
    <t xml:space="preserve">MONTARE CUTIE JONCTIUNE FIBRA                                                                       </t>
  </si>
  <si>
    <t xml:space="preserve">8803601        </t>
  </si>
  <si>
    <t xml:space="preserve">CONECTOR/JONCTIUNE                                                                                  </t>
  </si>
  <si>
    <t xml:space="preserve">9270146        </t>
  </si>
  <si>
    <t xml:space="preserve">CUTIE JONCTIUNE FIBRA OPTICA                                                                        </t>
  </si>
  <si>
    <t>TCC03XC      93</t>
  </si>
  <si>
    <t xml:space="preserve">MONTARE MODUL SFP SM                                                                                </t>
  </si>
  <si>
    <t xml:space="preserve">9270149        </t>
  </si>
  <si>
    <t xml:space="preserve">MODUL SFP GIGABIT                     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</si>
  <si>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12101  -0555:7583225     -CABLU SONORIZARE JE-H(ST)H FE180 E30 2X2X0,8</t>
    </r>
  </si>
  <si>
    <t>EA02A1       82</t>
  </si>
  <si>
    <t xml:space="preserve">TUB IZOLANT DE PROTECTIE,ETANS IPE-PVC MONTAT INGROPAT CU D=16MM                                    </t>
  </si>
  <si>
    <t>TCC33F1      82</t>
  </si>
  <si>
    <t xml:space="preserve">ECHIP.DE RADIOFICARE:DIFUZOR IN PAVILION METALIC CU TRANSFORMATOR DE ADAPTARE TIP...                </t>
  </si>
  <si>
    <t xml:space="preserve">9270133        </t>
  </si>
  <si>
    <t xml:space="preserve">INCINTA AUDIO 2 CAI 15W/100V ALBA                                                                   </t>
  </si>
  <si>
    <t>TCC33C1      82</t>
  </si>
  <si>
    <t xml:space="preserve">ECHIP.DE RADIOFICARE:RECEPTOR,PICUP,MAGNETOFON,MICROFON TIP...                                      </t>
  </si>
  <si>
    <t xml:space="preserve">9270138        </t>
  </si>
  <si>
    <t xml:space="preserve">BAZA MICROFON PT ANUNTURI                                                                           </t>
  </si>
  <si>
    <t xml:space="preserve">9270137        </t>
  </si>
  <si>
    <t xml:space="preserve">KIT RADIOMICROFON DUAL BAND                                                                         </t>
  </si>
  <si>
    <t>TCC33D1      82</t>
  </si>
  <si>
    <t xml:space="preserve">ECHIP.DE RADIOFICARE:MIXER                                                                          </t>
  </si>
  <si>
    <t xml:space="preserve">9270135        </t>
  </si>
  <si>
    <t xml:space="preserve">MIXER AMPLIFICATOR 4 INTRARI 100V                                                                   </t>
  </si>
  <si>
    <t>TCC33B1      82</t>
  </si>
  <si>
    <t xml:space="preserve">ECHIP.DE RADIOFICARE:AMPLIFICATOR,PREAMPLIF TIP...MONTAT PE BIROU SAU MASA DE COMANDA               </t>
  </si>
  <si>
    <t xml:space="preserve">9270136        </t>
  </si>
  <si>
    <t xml:space="preserve">AMPLIFICATOR PUTERE 240W 100V                                                                       </t>
  </si>
  <si>
    <t xml:space="preserve">9270139        </t>
  </si>
  <si>
    <t xml:space="preserve">BOXA PORTABILA AMPLIFICATA 400W CU MICROF.                                                          </t>
  </si>
  <si>
    <t xml:space="preserve">RACK SONORIZARE                                                                                     </t>
  </si>
  <si>
    <t xml:space="preserve">9270140        </t>
  </si>
  <si>
    <t xml:space="preserve">RACK SONORIZARE 19" 8U                                                                              </t>
  </si>
  <si>
    <t>ATD16A       82</t>
  </si>
  <si>
    <t xml:space="preserve">FORMARE CAP.DE CABLU,LUNG.SUB 1 M,IZOLATIE SI MANTA PVC,AVIND :SUB 10 FIRE CONDUCTOARE,NEARMAT      </t>
  </si>
  <si>
    <t>ATD19A       82</t>
  </si>
  <si>
    <t xml:space="preserve">LEGAREA CONDUCTOARELOR LA CLEME,REPARTITOARE SAU LA BORNELE APARATELOR PRIN:FIXARE CU SURUB         </t>
  </si>
  <si>
    <r>
      <t xml:space="preserve">Categorie: CAT13_ </t>
    </r>
    <r>
      <rPr>
        <sz val="10"/>
        <color theme="1"/>
        <rFont val="Calibri"/>
        <family val="2"/>
        <scheme val="minor"/>
      </rPr>
      <t>INSTALATIE DATE VOCE UTILAJ ECHIP.TEHN.</t>
    </r>
  </si>
  <si>
    <t>TCB02XA      93</t>
  </si>
  <si>
    <t xml:space="preserve">CENTRALA TELEFONICA DE INTREPRINDERE INCLUSIV 2 CONSOLE OPERATOARE                                  </t>
  </si>
  <si>
    <t xml:space="preserve">CENTRALA TEL.IP/DIGITAL/ANALOG                    </t>
  </si>
  <si>
    <t>TCC23A1      82</t>
  </si>
  <si>
    <t xml:space="preserve">MONTARE VIDEOPROIECTOR                                                                              </t>
  </si>
  <si>
    <t>TCC23B1      82</t>
  </si>
  <si>
    <t xml:space="preserve">MONTARE ECRAN PROIECTIE                                                                             </t>
  </si>
  <si>
    <t xml:space="preserve">MONTARE ECRAN PREZENTARE                                                                            </t>
  </si>
  <si>
    <t>TCC23C1      82</t>
  </si>
  <si>
    <t xml:space="preserve">MONTARE SPLITTER                                                                                    </t>
  </si>
  <si>
    <t xml:space="preserve">2700038        </t>
  </si>
  <si>
    <t xml:space="preserve">SPLITTER HDMI 1 INTRARE/8 IESIRI                                                                    </t>
  </si>
  <si>
    <t>TCC29B1      82</t>
  </si>
  <si>
    <t xml:space="preserve">MONTARE CABLU HDMI                                                                                  </t>
  </si>
  <si>
    <t xml:space="preserve">2700037        </t>
  </si>
  <si>
    <t xml:space="preserve">CABLU HDMI 20M                                                                                      </t>
  </si>
  <si>
    <r>
      <t xml:space="preserve">Categorie: CAT14_ </t>
    </r>
    <r>
      <rPr>
        <sz val="10"/>
        <color theme="1"/>
        <rFont val="Calibri"/>
        <family val="2"/>
        <scheme val="minor"/>
      </rPr>
      <t>MOBILIER CHELT.NEELIGIBILE</t>
    </r>
  </si>
  <si>
    <t xml:space="preserve">MOB.EXP.1      </t>
  </si>
  <si>
    <t xml:space="preserve">ASAMBLARE MOBILIER EXPOZITIONAL                                                                     </t>
  </si>
  <si>
    <r>
      <t xml:space="preserve">Categorie: CAT15_ </t>
    </r>
    <r>
      <rPr>
        <sz val="10"/>
        <color theme="1"/>
        <rFont val="Calibri"/>
        <family val="2"/>
        <scheme val="minor"/>
      </rPr>
      <t>PANOU PUBLICITAR CHELT.NEELIGIBILE</t>
    </r>
  </si>
  <si>
    <t xml:space="preserve">MOB.EXP.2      </t>
  </si>
  <si>
    <t xml:space="preserve">PANOURI MUZEALE EXPOZITIONALE                                                                       </t>
  </si>
  <si>
    <r>
      <t xml:space="preserve">Categorie: CAT16_ </t>
    </r>
    <r>
      <rPr>
        <sz val="10"/>
        <color theme="1"/>
        <rFont val="Calibri"/>
        <family val="2"/>
        <scheme val="minor"/>
      </rPr>
      <t>PANOURI,VITRINE EXPOZITIONALE CHELT.ELIGIBILE</t>
    </r>
  </si>
  <si>
    <t xml:space="preserve">STEND.01.      </t>
  </si>
  <si>
    <t xml:space="preserve">SISTEM PRINDERE TIJE HAINE GARDEROBA STENDER                                                        </t>
  </si>
  <si>
    <t>TRA04A40     82</t>
  </si>
  <si>
    <t>TRANSPORT RUTIER MATER.SEMIFABR. CU AUTOREMORCHERE CU REMORCI TREILER SUB 20T PE DIS.40 KM.*       $</t>
  </si>
  <si>
    <t xml:space="preserve">                                                    PROIECTANT</t>
  </si>
  <si>
    <t xml:space="preserve">                                              IMPEX ROMCATEL CP SA</t>
  </si>
  <si>
    <t xml:space="preserve">   :</t>
  </si>
  <si>
    <t>Total P:</t>
  </si>
  <si>
    <t xml:space="preserve">PLATFORMA RABATABILA RECTILINIE 9 TREPTE                    </t>
  </si>
  <si>
    <t>FT6</t>
  </si>
  <si>
    <t>2700034</t>
  </si>
  <si>
    <t xml:space="preserve">PLATFORMA RABATABILA RECTILINIE 7 TREPTE                    </t>
  </si>
  <si>
    <t>FT5</t>
  </si>
  <si>
    <t>2700033</t>
  </si>
  <si>
    <t xml:space="preserve">PLATFORMA RABATABILA RECTILINIE 20 TREPTE                   </t>
  </si>
  <si>
    <t>FT4</t>
  </si>
  <si>
    <t>2700032</t>
  </si>
  <si>
    <t xml:space="preserve">PLATFORMA RABATABILA RECTILINIE 3 TREPTE                    </t>
  </si>
  <si>
    <t>FT3</t>
  </si>
  <si>
    <t>2700031</t>
  </si>
  <si>
    <t xml:space="preserve">PLATFORMA RABATABILA CURBILINIE                             </t>
  </si>
  <si>
    <t>FT2</t>
  </si>
  <si>
    <t>2700030</t>
  </si>
  <si>
    <t xml:space="preserve">MONTCHARGE INOX 100KG COMPLET ECHIPAT                       </t>
  </si>
  <si>
    <t>FT1</t>
  </si>
  <si>
    <t>0000003</t>
  </si>
  <si>
    <t>a) Utilaje si echipamente tehnologice, cu montaj</t>
  </si>
  <si>
    <t>Furnizorul(denumire,adresa,telefon,fax)</t>
  </si>
  <si>
    <t>atasata</t>
  </si>
  <si>
    <t>(exclusiv TVA)</t>
  </si>
  <si>
    <t>Denumirea</t>
  </si>
  <si>
    <t>Fisa tehnica</t>
  </si>
  <si>
    <t>Valoarea</t>
  </si>
  <si>
    <t>Cod</t>
  </si>
  <si>
    <t>LISTA_x000D_
cu cantitatile de utilaje si echipamente tehnologice, inclusiv dotari</t>
  </si>
  <si>
    <t>Formular F4</t>
  </si>
  <si>
    <t xml:space="preserve">GRUP ELECTROGEN  150KVA INSONORIZANT                        </t>
  </si>
  <si>
    <t>FT7</t>
  </si>
  <si>
    <t>2700010</t>
  </si>
  <si>
    <t xml:space="preserve">PARATRASNET CU DISPOZITIV DE AMORSARE                       </t>
  </si>
  <si>
    <t>FT8</t>
  </si>
  <si>
    <t>7800000</t>
  </si>
  <si>
    <t xml:space="preserve">STALP H=4M ECHIPAT LAMPA LED 27,4W                          </t>
  </si>
  <si>
    <t>FT12</t>
  </si>
  <si>
    <t>2700036</t>
  </si>
  <si>
    <t xml:space="preserve">STALP H=4M ECHIPAT LAMPA LED 35,6W                          </t>
  </si>
  <si>
    <t>FT11</t>
  </si>
  <si>
    <t>2700035</t>
  </si>
  <si>
    <t xml:space="preserve">REFLECTOR 70W MONTAJ INCASTRAT FASCICUL MEDIU               </t>
  </si>
  <si>
    <t>FT10</t>
  </si>
  <si>
    <t>2700005</t>
  </si>
  <si>
    <t xml:space="preserve">REFLECTOR 70W MONTAJ INCASTRAT FASCICUL LARG                </t>
  </si>
  <si>
    <t>FT9</t>
  </si>
  <si>
    <t>2700004</t>
  </si>
  <si>
    <t xml:space="preserve">SEPARATOR GRASIMI 2L/S                                      </t>
  </si>
  <si>
    <t>FT14</t>
  </si>
  <si>
    <t>2700029</t>
  </si>
  <si>
    <t xml:space="preserve">SEPARATOR HIDROCARBURI 20L/S                                </t>
  </si>
  <si>
    <t>FT13</t>
  </si>
  <si>
    <t>2700017</t>
  </si>
  <si>
    <t xml:space="preserve">REZERVOR SUBTERAN V=130MC                                   </t>
  </si>
  <si>
    <t>FT18</t>
  </si>
  <si>
    <t>2000003</t>
  </si>
  <si>
    <t xml:space="preserve">GRUP POMPARE INCENDIU HIDRANTI EXT.Q=10L/S H=36MCA ECHIPAT  </t>
  </si>
  <si>
    <t>FT16</t>
  </si>
  <si>
    <t>2000001</t>
  </si>
  <si>
    <t xml:space="preserve">GRUP POMPARE INCENDIU HIDRANTI INT.Q=4,2L/S H=23MCA ECHIPAT </t>
  </si>
  <si>
    <t>FT15</t>
  </si>
  <si>
    <t>2000000</t>
  </si>
  <si>
    <t xml:space="preserve">CHILLER 72,9KW COMPLET ECHIPAT                              </t>
  </si>
  <si>
    <t>FT22</t>
  </si>
  <si>
    <t>2700021</t>
  </si>
  <si>
    <t xml:space="preserve">STATIE TRATARE APA D=2MC/H                                  </t>
  </si>
  <si>
    <t>FT21</t>
  </si>
  <si>
    <t>2700020</t>
  </si>
  <si>
    <t xml:space="preserve">CENTRALA TERMICA IN CONDENSATIE 49KW                        </t>
  </si>
  <si>
    <t>FT20</t>
  </si>
  <si>
    <t>2700019</t>
  </si>
  <si>
    <t xml:space="preserve">CENTRALA TERMICA IN CONDENSATIE 97KW                        </t>
  </si>
  <si>
    <t>FT19</t>
  </si>
  <si>
    <t>2700018</t>
  </si>
  <si>
    <t xml:space="preserve">VIDEOPROIECTOR CU ECRAN PROIECTIE MANUAL                    </t>
  </si>
  <si>
    <t>FT25</t>
  </si>
  <si>
    <t>2700038</t>
  </si>
  <si>
    <t xml:space="preserve">VIDEOPROIECTOR CU ECRAN PROIECTIE ELECTRIC INCL.SUPORT      </t>
  </si>
  <si>
    <t>FT24</t>
  </si>
  <si>
    <t>2700037</t>
  </si>
  <si>
    <t xml:space="preserve">ECRAN PREZENTARE 123CM HD INCL.SUPORT                       </t>
  </si>
  <si>
    <t>FT26</t>
  </si>
  <si>
    <t>2700015</t>
  </si>
  <si>
    <t xml:space="preserve">CENTRALA TELEFONICA+1 CONSOLA                               </t>
  </si>
  <si>
    <t>FT23</t>
  </si>
  <si>
    <t>1100001</t>
  </si>
  <si>
    <t xml:space="preserve">PIAN ACUSTIC                                                </t>
  </si>
  <si>
    <t>FT81</t>
  </si>
  <si>
    <t>2700047</t>
  </si>
  <si>
    <t xml:space="preserve">MOBILIER COMPLET CAMERA OASPETI REPLICA INC.SEC.XX          </t>
  </si>
  <si>
    <t>FT80</t>
  </si>
  <si>
    <t>2700046</t>
  </si>
  <si>
    <t xml:space="preserve">HARNASAMENT CAI                                             </t>
  </si>
  <si>
    <t>FT79</t>
  </si>
  <si>
    <t>2700044</t>
  </si>
  <si>
    <t xml:space="preserve">AMFORE, VAZE REPLICI INC.SEC.XX                             </t>
  </si>
  <si>
    <t>FT78</t>
  </si>
  <si>
    <t>2700042</t>
  </si>
  <si>
    <t xml:space="preserve">DRAPERIE CAMERE EXPOZITIONALE REPLICA INC.SEC.XX            </t>
  </si>
  <si>
    <t>FT77</t>
  </si>
  <si>
    <t>2700041</t>
  </si>
  <si>
    <t xml:space="preserve">BIROU 140X80X80CM                                           </t>
  </si>
  <si>
    <t>FT76</t>
  </si>
  <si>
    <t>2700040</t>
  </si>
  <si>
    <t xml:space="preserve">SCAUN ERGONOMIC BIROU                                       </t>
  </si>
  <si>
    <t>FT75</t>
  </si>
  <si>
    <t>2700039</t>
  </si>
  <si>
    <t xml:space="preserve">APARAT TELEFONIC                                            </t>
  </si>
  <si>
    <t>FT74</t>
  </si>
  <si>
    <t xml:space="preserve">IMPRIMANTA COLOR A3                                         </t>
  </si>
  <si>
    <t>FT73</t>
  </si>
  <si>
    <t xml:space="preserve">LAPTOP INCL.SOFTWARE                                        </t>
  </si>
  <si>
    <t>FT72</t>
  </si>
  <si>
    <t xml:space="preserve">SET PAHARE CRISTAL REPLICA INC.SEC.XX                       </t>
  </si>
  <si>
    <t>FT71</t>
  </si>
  <si>
    <t xml:space="preserve">SET VESELA REPLICA INC.SEC.XX                               </t>
  </si>
  <si>
    <t>FT70</t>
  </si>
  <si>
    <t xml:space="preserve">SET TACAM REPLICA INC.SEC.XX                                </t>
  </si>
  <si>
    <t>FT69</t>
  </si>
  <si>
    <t xml:space="preserve">UTILAJE SPECIFICE:CUPTOR,PLITA REPLICI INC. SEC.XX          </t>
  </si>
  <si>
    <t>FT68</t>
  </si>
  <si>
    <t xml:space="preserve">BUCATARIE REPLICA INC.SEC.XX                                </t>
  </si>
  <si>
    <t>FT67</t>
  </si>
  <si>
    <t xml:space="preserve">COVOR 3X4 M REPLICA INC.SEC.XX                              </t>
  </si>
  <si>
    <t>FT66</t>
  </si>
  <si>
    <t xml:space="preserve">COVOR 1,5X2 M REPLICA INC.SEC.XX                            </t>
  </si>
  <si>
    <t>FT65</t>
  </si>
  <si>
    <t xml:space="preserve">COVOR 2X3M REPLICA INC.SEC.XX                               </t>
  </si>
  <si>
    <t>FT64</t>
  </si>
  <si>
    <t>2700028</t>
  </si>
  <si>
    <t xml:space="preserve">SCAUN TAPITAT SUFRAGERIE REPLICA INC.SEC.XX                 </t>
  </si>
  <si>
    <t>FT63</t>
  </si>
  <si>
    <t>2700027</t>
  </si>
  <si>
    <t xml:space="preserve">MASA SUFRAGERIE LEMN 12 PERSOANE REPLICA INC.SEC.XX         </t>
  </si>
  <si>
    <t>FT62</t>
  </si>
  <si>
    <t>2700026</t>
  </si>
  <si>
    <t xml:space="preserve">DORMITOR OASPETI 2 REPLICA INC SEC.XX                       </t>
  </si>
  <si>
    <t>FT61</t>
  </si>
  <si>
    <t>2700025</t>
  </si>
  <si>
    <t xml:space="preserve">DORMITOR OASPETI 1 REPLICA INC.SEC.XX                       </t>
  </si>
  <si>
    <t>FT60</t>
  </si>
  <si>
    <t>2700024</t>
  </si>
  <si>
    <t xml:space="preserve">SCAUN SIMPLU LEMN NETAPITAT 120X60X120CM CU PERNA REPLICA   </t>
  </si>
  <si>
    <t>FT59</t>
  </si>
  <si>
    <t>2700023</t>
  </si>
  <si>
    <t xml:space="preserve">MASA PUBLIC 200X80X60CM REPLICA INC.SEC.XX                  </t>
  </si>
  <si>
    <t>FT58</t>
  </si>
  <si>
    <t>2700022</t>
  </si>
  <si>
    <t xml:space="preserve">MASA LEMN MASIV 120X80X60 CM REPLICA INC.SEC.XX             </t>
  </si>
  <si>
    <t>FT57</t>
  </si>
  <si>
    <t xml:space="preserve">MOBILIER TERASA (LOGGIE) REPLICA INC.SEC.XX                 </t>
  </si>
  <si>
    <t>FT56</t>
  </si>
  <si>
    <t xml:space="preserve">COMODA SALON REPLICA INC.SEC.XX                             </t>
  </si>
  <si>
    <t>FT55</t>
  </si>
  <si>
    <t xml:space="preserve">VITRINA SALON REPLICA INC.SEC.XX                            </t>
  </si>
  <si>
    <t>FT54</t>
  </si>
  <si>
    <t xml:space="preserve">SCAUN REPLICA INC.SEC.XX                                    </t>
  </si>
  <si>
    <t>FT53</t>
  </si>
  <si>
    <t xml:space="preserve">MASA LEMN FURNIRUIT 4 PERSOANE REPLICA INC.SEC.XX           </t>
  </si>
  <si>
    <t>FT52</t>
  </si>
  <si>
    <t>2700016</t>
  </si>
  <si>
    <t xml:space="preserve">CANAPEA SALON 2 LOCURI REPLICA INC.SEC.XX                   </t>
  </si>
  <si>
    <t>FT51</t>
  </si>
  <si>
    <t xml:space="preserve">DORMITOR COMPLET ECHIPAT REPLICA INC.SEC.XX                 </t>
  </si>
  <si>
    <t>FT50</t>
  </si>
  <si>
    <t>2700014</t>
  </si>
  <si>
    <t xml:space="preserve">SCAUN SALA DE MUZICA REPLICA INC.SEC.XX                     </t>
  </si>
  <si>
    <t>FT49</t>
  </si>
  <si>
    <t>2700013</t>
  </si>
  <si>
    <t xml:space="preserve">OGLINDA IN CONSOLA REPLICA INC.SEC.XX                       </t>
  </si>
  <si>
    <t>FT48</t>
  </si>
  <si>
    <t>2700012</t>
  </si>
  <si>
    <t xml:space="preserve">FOTOLIU DE SALON REPLICA INC.SEC.XX                         </t>
  </si>
  <si>
    <t>FT47</t>
  </si>
  <si>
    <t>2700011</t>
  </si>
  <si>
    <t xml:space="preserve">CANAPEA 3 LOCURI TIP BIEDERMAIER INC.SEC.XX                 </t>
  </si>
  <si>
    <t>FT46</t>
  </si>
  <si>
    <t xml:space="preserve">SCAUN VINTAGE TIP BIEDERMAIER PIELE REPLICA INC.SEC.XX      </t>
  </si>
  <si>
    <t>FT45</t>
  </si>
  <si>
    <t>2700009</t>
  </si>
  <si>
    <t xml:space="preserve">BIROU EPOCA TIP BIEDERMAIER INTARS.PIELE REPLICA INC.SEC.XX </t>
  </si>
  <si>
    <t>FT44</t>
  </si>
  <si>
    <t>2700008</t>
  </si>
  <si>
    <t xml:space="preserve">SCAUN TAPITAT REPLICA INC.SEC.XX                            </t>
  </si>
  <si>
    <t>FT43</t>
  </si>
  <si>
    <t>2700007</t>
  </si>
  <si>
    <t xml:space="preserve">DESK LEMN FURNIRUIT/MDF 80X120X250CM REPLICA INC.SEC.XX     </t>
  </si>
  <si>
    <t>F42</t>
  </si>
  <si>
    <t>2700006</t>
  </si>
  <si>
    <t xml:space="preserve">FOTOLIU FOAIER REPLICA INC.SEC.XX                           </t>
  </si>
  <si>
    <t>FT41</t>
  </si>
  <si>
    <t xml:space="preserve">MASUTA CAFEA 56X118X45 CM REPLICA INC.SEC.XX                </t>
  </si>
  <si>
    <t>FT40</t>
  </si>
  <si>
    <t xml:space="preserve">CANAPEA TAPITATA 2 LOCURI REPLICA INC.SEC.XX                </t>
  </si>
  <si>
    <t>FT39</t>
  </si>
  <si>
    <t>2700003</t>
  </si>
  <si>
    <t xml:space="preserve">MASA GARDEROBA MDF 200X50X60CM REPLICA INC.SEC.XX           </t>
  </si>
  <si>
    <t>FT38</t>
  </si>
  <si>
    <t>2700002</t>
  </si>
  <si>
    <t xml:space="preserve">CANAPEA TAPITATA 3 LOCURI REPLICA INC.SEC.XX                </t>
  </si>
  <si>
    <t>FT37</t>
  </si>
  <si>
    <t>2700001</t>
  </si>
  <si>
    <t xml:space="preserve">MASA LEMN STEJAR FURNIRUIT 200X50X60CM REPLICA INC.SEC.XX   </t>
  </si>
  <si>
    <t>FT36</t>
  </si>
  <si>
    <t>2700000</t>
  </si>
  <si>
    <t>c) Dotari, inclusiv utilaje si echipamente indep</t>
  </si>
  <si>
    <t xml:space="preserve">PANOU LED SISTEM CONTROL VIDEO                              </t>
  </si>
  <si>
    <t>FT27</t>
  </si>
  <si>
    <t>2700045</t>
  </si>
  <si>
    <t xml:space="preserve">PANOU EXPOZITIONAL TIP VITRINA                              </t>
  </si>
  <si>
    <t>FT35</t>
  </si>
  <si>
    <t>9270052</t>
  </si>
  <si>
    <t xml:space="preserve">PANOU EXPOZITIONAL MOBIL FARA ANCORARE                      </t>
  </si>
  <si>
    <t>FT34</t>
  </si>
  <si>
    <t>9270050</t>
  </si>
  <si>
    <t xml:space="preserve">VITRINA SIMPLA LEMN STEJAR FURNIRUIT 30X40X60 CM            </t>
  </si>
  <si>
    <t>FT33</t>
  </si>
  <si>
    <t>9270049</t>
  </si>
  <si>
    <t xml:space="preserve">VITRINA SIMPLA LEMN STEJAR FURNIRUIT120X200X60 CMM          </t>
  </si>
  <si>
    <t>FT32</t>
  </si>
  <si>
    <t>9270048</t>
  </si>
  <si>
    <t xml:space="preserve">VITRINA SIMPLA LEMN STEJAR FURNIRUIT 60X120X120 CM          </t>
  </si>
  <si>
    <t>FT31</t>
  </si>
  <si>
    <t>9270047</t>
  </si>
  <si>
    <t xml:space="preserve">VITRINA SIMPLA LEMN STEJAR FURNIRUIT120X150X60 CM           </t>
  </si>
  <si>
    <t>FT30</t>
  </si>
  <si>
    <t>9270046</t>
  </si>
  <si>
    <t xml:space="preserve">VITRINA SIMPLA LEMN STEJAR FURNIRUIT 60X80X120 CM           </t>
  </si>
  <si>
    <t>FT29</t>
  </si>
  <si>
    <t>9270045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</si>
</sst>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i/>
      <sz val="8"/>
      <color theme="1"/>
      <name val="Courier New"/>
      <family val="3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i/>
      <sz val="7"/>
      <color theme="1"/>
      <name val="Courier New"/>
      <family val="3"/>
    </font>
    <font>
      <b/>
      <sz val="9"/>
      <color theme="1"/>
      <name val="Courier New"/>
      <family val="3"/>
    </font>
    <font>
      <sz val="11"/>
      <color theme="1"/>
      <name val="Courier New"/>
      <family val="3"/>
    </font>
    <font>
      <b/>
      <i/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sz val="11"/>
      <color theme="1"/>
      <name val="Times New Roman"/>
      <family val="1"/>
    </font>
    <font>
      <b/>
      <sz val="8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left" vertical="center" wrapText="1"/>
    </xf>
    <xf numFmtId="49" fontId="4" fillId="0" borderId="0" applyFill="0" applyBorder="0" applyProtection="0">
      <alignment horizontal="center" vertical="center" wrapText="1"/>
    </xf>
    <xf numFmtId="0" fontId="6" fillId="0" borderId="0" applyNumberFormat="0" applyFill="0" applyBorder="0" applyProtection="0">
      <alignment horizontal="center"/>
    </xf>
    <xf numFmtId="49" fontId="6" fillId="0" borderId="0" applyFill="0" applyBorder="0" applyProtection="0">
      <alignment horizontal="center" vertical="center"/>
    </xf>
    <xf numFmtId="49" fontId="6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 wrapText="1"/>
    </xf>
    <xf numFmtId="49" fontId="7" fillId="0" borderId="0" applyFill="0" applyBorder="0" applyProtection="0">
      <alignment horizontal="left" vertical="center"/>
    </xf>
    <xf numFmtId="164" fontId="6" fillId="0" borderId="0" applyFill="0" applyBorder="0" applyProtection="0">
      <alignment horizontal="right" vertical="center"/>
    </xf>
    <xf numFmtId="4" fontId="6" fillId="0" borderId="0" applyFill="0" applyBorder="0" applyProtection="0">
      <alignment horizontal="center" vertical="center"/>
    </xf>
    <xf numFmtId="164" fontId="6" fillId="0" borderId="0" applyFill="0" applyBorder="0" applyProtection="0">
      <alignment vertical="center"/>
    </xf>
    <xf numFmtId="165" fontId="7" fillId="0" borderId="0" applyFill="0" applyBorder="0" applyProtection="0">
      <alignment horizontal="right" vertical="center"/>
    </xf>
    <xf numFmtId="164" fontId="5" fillId="0" borderId="0" applyFill="0" applyBorder="0" applyProtection="0">
      <alignment vertical="center"/>
    </xf>
    <xf numFmtId="49" fontId="8" fillId="0" borderId="0" applyFill="0" applyBorder="0" applyProtection="0">
      <alignment horizontal="left"/>
    </xf>
    <xf numFmtId="165" fontId="9" fillId="0" borderId="0" applyFill="0" applyBorder="0" applyAlignment="0" applyProtection="0">
      <alignment vertical="center"/>
    </xf>
    <xf numFmtId="166" fontId="6" fillId="0" borderId="0" applyFill="0" applyBorder="0" applyAlignment="0" applyProtection="0"/>
    <xf numFmtId="164" fontId="5" fillId="0" borderId="0" applyFill="0" applyBorder="0" applyAlignment="0" applyProtection="0"/>
    <xf numFmtId="166" fontId="5" fillId="0" borderId="0" applyFill="0" applyBorder="0" applyAlignment="0" applyProtection="0"/>
    <xf numFmtId="4" fontId="5" fillId="0" borderId="0" applyFill="0" applyBorder="0" applyAlignment="0" applyProtection="0"/>
    <xf numFmtId="167" fontId="6" fillId="0" borderId="0" applyFill="0" applyBorder="0" applyProtection="0">
      <alignment horizontal="right"/>
    </xf>
    <xf numFmtId="49" fontId="6" fillId="0" borderId="0" applyFill="0" applyBorder="0" applyProtection="0"/>
  </cellStyleXfs>
  <cellXfs count="82">
    <xf numFmtId="0" fontId="0" fillId="0" borderId="0" xfId="0"/>
    <xf numFmtId="49" fontId="10" fillId="0" borderId="0" xfId="0" applyNumberFormat="1" applyFont="1"/>
    <xf numFmtId="49" fontId="6" fillId="0" borderId="0" xfId="5">
      <alignment horizontal="center" vertical="center"/>
    </xf>
    <xf numFmtId="49" fontId="6" fillId="0" borderId="0" xfId="6">
      <alignment horizontal="left" vertical="center" wrapText="1"/>
    </xf>
    <xf numFmtId="164" fontId="6" fillId="0" borderId="0" xfId="9">
      <alignment horizontal="right" vertical="center"/>
    </xf>
    <xf numFmtId="49" fontId="7" fillId="0" borderId="0" xfId="8">
      <alignment horizontal="left" vertical="center"/>
    </xf>
    <xf numFmtId="164" fontId="6" fillId="0" borderId="0" xfId="11">
      <alignment vertical="center"/>
    </xf>
    <xf numFmtId="164" fontId="5" fillId="0" borderId="0" xfId="13">
      <alignment vertical="center"/>
    </xf>
    <xf numFmtId="49" fontId="13" fillId="0" borderId="0" xfId="0" applyNumberFormat="1" applyFont="1" applyAlignment="1">
      <alignment horizontal="left"/>
    </xf>
    <xf numFmtId="49" fontId="6" fillId="0" borderId="0" xfId="5" applyFont="1">
      <alignment horizontal="center" vertical="center"/>
    </xf>
    <xf numFmtId="49" fontId="6" fillId="0" borderId="0" xfId="6" applyFont="1">
      <alignment horizontal="left" vertical="center" wrapText="1"/>
    </xf>
    <xf numFmtId="49" fontId="9" fillId="0" borderId="0" xfId="8" applyFont="1">
      <alignment horizontal="left" vertical="center"/>
    </xf>
    <xf numFmtId="0" fontId="1" fillId="0" borderId="0" xfId="0" applyFont="1"/>
    <xf numFmtId="164" fontId="6" fillId="0" borderId="0" xfId="11" applyFont="1">
      <alignment vertical="center"/>
    </xf>
    <xf numFmtId="164" fontId="6" fillId="0" borderId="0" xfId="13" applyFont="1">
      <alignment vertical="center"/>
    </xf>
    <xf numFmtId="164" fontId="6" fillId="0" borderId="0" xfId="9" applyFont="1">
      <alignment horizontal="right" vertical="center"/>
    </xf>
    <xf numFmtId="49" fontId="10" fillId="0" borderId="1" xfId="0" applyNumberFormat="1" applyFont="1" applyBorder="1"/>
    <xf numFmtId="49" fontId="6" fillId="0" borderId="1" xfId="5" applyFont="1" applyBorder="1">
      <alignment horizontal="center" vertical="center"/>
    </xf>
    <xf numFmtId="49" fontId="6" fillId="0" borderId="1" xfId="6" applyFont="1" applyBorder="1">
      <alignment horizontal="left" vertical="center" wrapText="1"/>
    </xf>
    <xf numFmtId="49" fontId="9" fillId="0" borderId="1" xfId="8" applyFont="1" applyBorder="1">
      <alignment horizontal="left" vertical="center"/>
    </xf>
    <xf numFmtId="0" fontId="1" fillId="0" borderId="1" xfId="0" applyFont="1" applyBorder="1"/>
    <xf numFmtId="164" fontId="6" fillId="0" borderId="1" xfId="11" applyFont="1" applyBorder="1">
      <alignment vertical="center"/>
    </xf>
    <xf numFmtId="164" fontId="6" fillId="0" borderId="1" xfId="13" applyFont="1" applyBorder="1">
      <alignment vertical="center"/>
    </xf>
    <xf numFmtId="164" fontId="6" fillId="0" borderId="1" xfId="9" applyFont="1" applyBorder="1">
      <alignment horizontal="right" vertical="center"/>
    </xf>
    <xf numFmtId="49" fontId="6" fillId="0" borderId="1" xfId="5" applyBorder="1">
      <alignment horizontal="center" vertical="center"/>
    </xf>
    <xf numFmtId="49" fontId="6" fillId="0" borderId="1" xfId="6" applyBorder="1">
      <alignment horizontal="left" vertical="center" wrapText="1"/>
    </xf>
    <xf numFmtId="49" fontId="7" fillId="0" borderId="1" xfId="8" applyBorder="1">
      <alignment horizontal="left" vertical="center"/>
    </xf>
    <xf numFmtId="0" fontId="0" fillId="0" borderId="1" xfId="0" applyBorder="1"/>
    <xf numFmtId="164" fontId="6" fillId="0" borderId="1" xfId="11" applyBorder="1">
      <alignment vertical="center"/>
    </xf>
    <xf numFmtId="164" fontId="5" fillId="0" borderId="1" xfId="13" applyBorder="1">
      <alignment vertical="center"/>
    </xf>
    <xf numFmtId="164" fontId="6" fillId="0" borderId="1" xfId="9" applyBorder="1">
      <alignment horizontal="right" vertical="center"/>
    </xf>
    <xf numFmtId="165" fontId="7" fillId="0" borderId="0" xfId="12">
      <alignment horizontal="right" vertical="center"/>
    </xf>
    <xf numFmtId="164" fontId="5" fillId="0" borderId="2" xfId="13" applyBorder="1">
      <alignment vertical="center"/>
    </xf>
    <xf numFmtId="164" fontId="5" fillId="0" borderId="4" xfId="13" applyBorder="1">
      <alignment vertical="center"/>
    </xf>
    <xf numFmtId="164" fontId="6" fillId="0" borderId="3" xfId="9" applyBorder="1">
      <alignment horizontal="right" vertical="center"/>
    </xf>
    <xf numFmtId="164" fontId="5" fillId="0" borderId="6" xfId="13" applyBorder="1">
      <alignment vertical="center"/>
    </xf>
    <xf numFmtId="164" fontId="6" fillId="0" borderId="5" xfId="9" applyBorder="1">
      <alignment horizontal="right" vertical="center"/>
    </xf>
    <xf numFmtId="49" fontId="16" fillId="0" borderId="0" xfId="21" applyFont="1"/>
    <xf numFmtId="167" fontId="6" fillId="0" borderId="0" xfId="20">
      <alignment horizontal="right"/>
    </xf>
    <xf numFmtId="49" fontId="16" fillId="0" borderId="2" xfId="21" applyFont="1" applyBorder="1"/>
    <xf numFmtId="49" fontId="6" fillId="0" borderId="2" xfId="6" applyBorder="1">
      <alignment horizontal="left" vertical="center" wrapText="1"/>
    </xf>
    <xf numFmtId="49" fontId="7" fillId="0" borderId="2" xfId="8" applyBorder="1">
      <alignment horizontal="left" vertical="center"/>
    </xf>
    <xf numFmtId="0" fontId="0" fillId="0" borderId="2" xfId="0" applyBorder="1"/>
    <xf numFmtId="164" fontId="6" fillId="0" borderId="2" xfId="11" applyBorder="1">
      <alignment vertical="center"/>
    </xf>
    <xf numFmtId="164" fontId="6" fillId="0" borderId="2" xfId="9" applyBorder="1">
      <alignment horizontal="right" vertical="center"/>
    </xf>
    <xf numFmtId="0" fontId="17" fillId="0" borderId="0" xfId="0" applyFont="1"/>
    <xf numFmtId="164" fontId="0" fillId="0" borderId="2" xfId="0" applyNumberFormat="1" applyBorder="1"/>
    <xf numFmtId="167" fontId="6" fillId="0" borderId="2" xfId="20" applyBorder="1">
      <alignment horizontal="right"/>
    </xf>
    <xf numFmtId="49" fontId="6" fillId="0" borderId="2" xfId="5" applyBorder="1">
      <alignment horizontal="center" vertical="center"/>
    </xf>
    <xf numFmtId="0" fontId="0" fillId="0" borderId="4" xfId="0" applyBorder="1"/>
    <xf numFmtId="49" fontId="8" fillId="0" borderId="2" xfId="14" applyBorder="1">
      <alignment horizontal="left"/>
    </xf>
    <xf numFmtId="49" fontId="18" fillId="0" borderId="0" xfId="0" applyNumberFormat="1" applyFont="1" applyAlignment="1"/>
    <xf numFmtId="49" fontId="6" fillId="0" borderId="3" xfId="7" applyBorder="1">
      <alignment horizontal="left" vertical="center" wrapText="1"/>
    </xf>
    <xf numFmtId="49" fontId="10" fillId="0" borderId="3" xfId="0" applyNumberFormat="1" applyFont="1" applyBorder="1"/>
    <xf numFmtId="49" fontId="6" fillId="0" borderId="0" xfId="7">
      <alignment horizontal="left" vertical="center" wrapText="1"/>
    </xf>
    <xf numFmtId="49" fontId="10" fillId="0" borderId="0" xfId="0" applyNumberFormat="1" applyFont="1"/>
    <xf numFmtId="49" fontId="6" fillId="0" borderId="5" xfId="7" applyBorder="1">
      <alignment horizontal="left" vertical="center" wrapText="1"/>
    </xf>
    <xf numFmtId="49" fontId="10" fillId="0" borderId="5" xfId="0" applyNumberFormat="1" applyFont="1" applyBorder="1"/>
    <xf numFmtId="49" fontId="10" fillId="0" borderId="8" xfId="0" applyNumberFormat="1" applyFont="1" applyBorder="1"/>
    <xf numFmtId="49" fontId="10" fillId="0" borderId="7" xfId="0" applyNumberFormat="1" applyFont="1" applyBorder="1"/>
    <xf numFmtId="49" fontId="3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4" fillId="0" borderId="0" xfId="3" applyFont="1">
      <alignment horizontal="center" vertical="center" wrapText="1"/>
    </xf>
    <xf numFmtId="49" fontId="5" fillId="0" borderId="0" xfId="0" applyNumberFormat="1" applyFont="1" applyAlignment="1">
      <alignment horizontal="left"/>
    </xf>
    <xf numFmtId="0" fontId="7" fillId="0" borderId="0" xfId="0" applyFont="1"/>
    <xf numFmtId="49" fontId="8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19" fillId="0" borderId="0" xfId="0" applyNumberFormat="1" applyFont="1" applyAlignment="1"/>
    <xf numFmtId="49" fontId="5" fillId="0" borderId="1" xfId="0" applyNumberFormat="1" applyFont="1" applyBorder="1" applyAlignment="1">
      <alignment horizontal="left"/>
    </xf>
    <xf numFmtId="164" fontId="20" fillId="0" borderId="1" xfId="13" applyFont="1" applyBorder="1">
      <alignment vertical="center"/>
    </xf>
    <xf numFmtId="0" fontId="7" fillId="0" borderId="1" xfId="0" applyFont="1" applyBorder="1"/>
    <xf numFmtId="49" fontId="8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9" fillId="0" borderId="0" xfId="0" applyFont="1"/>
    <xf numFmtId="49" fontId="21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9" fillId="0" borderId="1" xfId="0" applyFont="1" applyBorder="1"/>
    <xf numFmtId="49" fontId="21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333"/>
  <sheetViews>
    <sheetView tabSelected="1" topLeftCell="A54" workbookViewId="0">
      <selection activeCell="T330" sqref="T330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6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24</v>
      </c>
      <c r="D13" s="26" t="s">
        <v>25</v>
      </c>
      <c r="E13" s="27"/>
      <c r="F13" s="27"/>
      <c r="G13" s="28">
        <v>195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26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28</v>
      </c>
      <c r="D18" s="5" t="s">
        <v>29</v>
      </c>
      <c r="G18" s="6">
        <v>84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30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31</v>
      </c>
      <c r="D23" s="5" t="s">
        <v>25</v>
      </c>
      <c r="G23" s="6">
        <v>1987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32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33</v>
      </c>
      <c r="D28" s="5" t="s">
        <v>25</v>
      </c>
      <c r="G28" s="6">
        <v>77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34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35</v>
      </c>
      <c r="D33" s="5" t="s">
        <v>29</v>
      </c>
      <c r="G33" s="6">
        <v>15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36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37</v>
      </c>
      <c r="D38" s="5" t="s">
        <v>25</v>
      </c>
      <c r="G38" s="6">
        <v>1665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38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39</v>
      </c>
      <c r="D43" s="5" t="s">
        <v>29</v>
      </c>
      <c r="G43" s="6">
        <v>340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40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41</v>
      </c>
      <c r="D48" s="5" t="s">
        <v>29</v>
      </c>
      <c r="G48" s="6">
        <v>328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42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43</v>
      </c>
      <c r="D53" s="5" t="s">
        <v>29</v>
      </c>
      <c r="G53" s="6">
        <v>328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44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2" t="s">
        <v>27</v>
      </c>
      <c r="B57" s="53"/>
      <c r="C57" s="53"/>
      <c r="D57" s="53"/>
      <c r="E57" s="53"/>
      <c r="F57" s="53"/>
      <c r="G57" s="53"/>
      <c r="H57" s="33"/>
      <c r="I57" s="34"/>
    </row>
    <row r="58" spans="1:9" x14ac:dyDescent="0.25">
      <c r="B58" s="2">
        <v>10</v>
      </c>
      <c r="C58" s="3" t="s">
        <v>45</v>
      </c>
      <c r="D58" s="5" t="s">
        <v>25</v>
      </c>
      <c r="G58" s="6">
        <v>308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46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11</v>
      </c>
      <c r="C63" s="3" t="s">
        <v>47</v>
      </c>
      <c r="D63" s="5" t="s">
        <v>25</v>
      </c>
      <c r="G63" s="6">
        <v>371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48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6" t="s">
        <v>27</v>
      </c>
      <c r="B67" s="57"/>
      <c r="C67" s="57"/>
      <c r="D67" s="57"/>
      <c r="E67" s="57"/>
      <c r="F67" s="57"/>
      <c r="G67" s="57"/>
      <c r="H67" s="35"/>
      <c r="I67" s="36"/>
    </row>
    <row r="68" spans="1:9" x14ac:dyDescent="0.25">
      <c r="A68" s="59" t="s">
        <v>49</v>
      </c>
      <c r="B68" s="59"/>
      <c r="C68" s="59"/>
      <c r="D68" s="59"/>
      <c r="E68" s="59"/>
      <c r="F68" s="59"/>
      <c r="G68" s="59"/>
      <c r="H68" s="59"/>
      <c r="I68" s="59"/>
    </row>
    <row r="69" spans="1:9" x14ac:dyDescent="0.25">
      <c r="A69" s="53" t="s">
        <v>50</v>
      </c>
      <c r="B69" s="53"/>
      <c r="C69" s="53"/>
      <c r="D69" s="53"/>
      <c r="E69" s="53"/>
      <c r="F69" s="53"/>
      <c r="G69" s="53"/>
      <c r="H69" s="53"/>
      <c r="I69" s="53"/>
    </row>
    <row r="70" spans="1:9" x14ac:dyDescent="0.25">
      <c r="B70" s="2">
        <v>12</v>
      </c>
      <c r="C70" s="3" t="s">
        <v>51</v>
      </c>
      <c r="D70" s="5" t="s">
        <v>52</v>
      </c>
      <c r="G70" s="6">
        <v>2138</v>
      </c>
    </row>
    <row r="71" spans="1:9" x14ac:dyDescent="0.25">
      <c r="D71" s="31" t="str">
        <f>SUBSTITUTE("Sp.mat: 0.00%",".",IF(VALUE("1.2")=1.2,".",","),2)</f>
        <v>Sp.mat: 0.00%</v>
      </c>
      <c r="F71" s="31" t="str">
        <f>SUBSTITUTE("Sp.man: 0.00%",".",IF(VALUE("1.2")=1.2,".",","),2)</f>
        <v>Sp.man: 0.00%</v>
      </c>
      <c r="G71" s="31" t="str">
        <f>SUBSTITUTE("Sp.uti: 0.00%",".",IF(VALUE("1.2")=1.2,".",","),2)</f>
        <v>Sp.uti: 0.00%</v>
      </c>
    </row>
    <row r="72" spans="1:9" x14ac:dyDescent="0.25">
      <c r="A72" s="54" t="s">
        <v>53</v>
      </c>
      <c r="B72" s="55"/>
      <c r="C72" s="55"/>
      <c r="D72" s="55"/>
      <c r="E72" s="55"/>
      <c r="F72" s="55"/>
      <c r="G72" s="55"/>
    </row>
    <row r="73" spans="1:9" x14ac:dyDescent="0.25">
      <c r="A73" s="55"/>
      <c r="B73" s="55"/>
      <c r="C73" s="55"/>
      <c r="D73" s="55"/>
      <c r="E73" s="55"/>
      <c r="F73" s="55"/>
      <c r="G73" s="55"/>
    </row>
    <row r="74" spans="1:9" x14ac:dyDescent="0.25">
      <c r="A74" s="52" t="s">
        <v>27</v>
      </c>
      <c r="B74" s="53"/>
      <c r="C74" s="53"/>
      <c r="D74" s="53"/>
      <c r="E74" s="53"/>
      <c r="F74" s="53"/>
      <c r="G74" s="53"/>
      <c r="H74" s="33"/>
      <c r="I74" s="34"/>
    </row>
    <row r="75" spans="1:9" x14ac:dyDescent="0.25">
      <c r="B75" s="2">
        <v>13</v>
      </c>
      <c r="C75" s="3" t="s">
        <v>54</v>
      </c>
      <c r="D75" s="5" t="s">
        <v>29</v>
      </c>
      <c r="G75" s="6">
        <v>30</v>
      </c>
    </row>
    <row r="76" spans="1:9" x14ac:dyDescent="0.25">
      <c r="D76" s="31" t="str">
        <f>SUBSTITUTE("Sp.mat: -100.00%",".",IF(VALUE("1.2")=1.2,".",","),2)</f>
        <v>Sp.mat: -100.00%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54" t="s">
        <v>55</v>
      </c>
      <c r="B77" s="55"/>
      <c r="C77" s="55"/>
      <c r="D77" s="55"/>
      <c r="E77" s="55"/>
      <c r="F77" s="55"/>
      <c r="G77" s="55"/>
    </row>
    <row r="78" spans="1:9" x14ac:dyDescent="0.25">
      <c r="A78" s="55"/>
      <c r="B78" s="55"/>
      <c r="C78" s="55"/>
      <c r="D78" s="55"/>
      <c r="E78" s="55"/>
      <c r="F78" s="55"/>
      <c r="G78" s="55"/>
    </row>
    <row r="79" spans="1:9" x14ac:dyDescent="0.25">
      <c r="A79" s="52" t="s">
        <v>27</v>
      </c>
      <c r="B79" s="53"/>
      <c r="C79" s="53"/>
      <c r="D79" s="53"/>
      <c r="E79" s="53"/>
      <c r="F79" s="53"/>
      <c r="G79" s="53"/>
      <c r="H79" s="33"/>
      <c r="I79" s="34"/>
    </row>
    <row r="80" spans="1:9" x14ac:dyDescent="0.25">
      <c r="B80" s="2">
        <v>14</v>
      </c>
      <c r="C80" s="3" t="s">
        <v>56</v>
      </c>
      <c r="D80" s="5" t="s">
        <v>29</v>
      </c>
      <c r="G80" s="6">
        <v>30</v>
      </c>
    </row>
    <row r="81" spans="1:9" x14ac:dyDescent="0.25">
      <c r="D81" s="31" t="str">
        <f>SUBSTITUTE("Sp.mat: 0.00%",".",IF(VALUE("1.2")=1.2,".",","),2)</f>
        <v>Sp.mat: 0.00%</v>
      </c>
      <c r="F81" s="31" t="str">
        <f>SUBSTITUTE("Sp.man: 0.00%",".",IF(VALUE("1.2")=1.2,".",","),2)</f>
        <v>Sp.man: 0.00%</v>
      </c>
      <c r="G81" s="31" t="str">
        <f>SUBSTITUTE("Sp.uti: 0.00%",".",IF(VALUE("1.2")=1.2,".",","),2)</f>
        <v>Sp.uti: 0.00%</v>
      </c>
    </row>
    <row r="82" spans="1:9" x14ac:dyDescent="0.25">
      <c r="A82" s="54" t="s">
        <v>57</v>
      </c>
      <c r="B82" s="55"/>
      <c r="C82" s="55"/>
      <c r="D82" s="55"/>
      <c r="E82" s="55"/>
      <c r="F82" s="55"/>
      <c r="G82" s="55"/>
    </row>
    <row r="83" spans="1:9" x14ac:dyDescent="0.25">
      <c r="A83" s="55"/>
      <c r="B83" s="55"/>
      <c r="C83" s="55"/>
      <c r="D83" s="55"/>
      <c r="E83" s="55"/>
      <c r="F83" s="55"/>
      <c r="G83" s="55"/>
    </row>
    <row r="84" spans="1:9" x14ac:dyDescent="0.25">
      <c r="A84" s="52" t="s">
        <v>27</v>
      </c>
      <c r="B84" s="53"/>
      <c r="C84" s="53"/>
      <c r="D84" s="53"/>
      <c r="E84" s="53"/>
      <c r="F84" s="53"/>
      <c r="G84" s="53"/>
      <c r="H84" s="33"/>
      <c r="I84" s="34"/>
    </row>
    <row r="85" spans="1:9" x14ac:dyDescent="0.25">
      <c r="B85" s="2">
        <v>15</v>
      </c>
      <c r="C85" s="3" t="s">
        <v>58</v>
      </c>
      <c r="D85" s="5" t="s">
        <v>29</v>
      </c>
      <c r="G85" s="6">
        <v>35</v>
      </c>
    </row>
    <row r="86" spans="1:9" x14ac:dyDescent="0.25">
      <c r="D86" s="31" t="str">
        <f>SUBSTITUTE("Sp.mat: -100.00%",".",IF(VALUE("1.2")=1.2,".",","),2)</f>
        <v>Sp.mat: -100.00%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4" t="s">
        <v>59</v>
      </c>
      <c r="B87" s="55"/>
      <c r="C87" s="55"/>
      <c r="D87" s="55"/>
      <c r="E87" s="55"/>
      <c r="F87" s="55"/>
      <c r="G87" s="55"/>
    </row>
    <row r="88" spans="1:9" x14ac:dyDescent="0.25">
      <c r="A88" s="55"/>
      <c r="B88" s="55"/>
      <c r="C88" s="55"/>
      <c r="D88" s="55"/>
      <c r="E88" s="55"/>
      <c r="F88" s="55"/>
      <c r="G88" s="55"/>
    </row>
    <row r="89" spans="1:9" x14ac:dyDescent="0.25">
      <c r="A89" s="52" t="s">
        <v>27</v>
      </c>
      <c r="B89" s="53"/>
      <c r="C89" s="53"/>
      <c r="D89" s="53"/>
      <c r="E89" s="53"/>
      <c r="F89" s="53"/>
      <c r="G89" s="53"/>
      <c r="H89" s="33"/>
      <c r="I89" s="34"/>
    </row>
    <row r="90" spans="1:9" x14ac:dyDescent="0.25">
      <c r="B90" s="2">
        <v>16</v>
      </c>
      <c r="C90" s="3" t="s">
        <v>60</v>
      </c>
      <c r="D90" s="5" t="s">
        <v>29</v>
      </c>
      <c r="G90" s="6">
        <v>35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4" t="s">
        <v>61</v>
      </c>
      <c r="B92" s="55"/>
      <c r="C92" s="55"/>
      <c r="D92" s="55"/>
      <c r="E92" s="55"/>
      <c r="F92" s="55"/>
      <c r="G92" s="55"/>
    </row>
    <row r="93" spans="1:9" x14ac:dyDescent="0.25">
      <c r="A93" s="55"/>
      <c r="B93" s="55"/>
      <c r="C93" s="55"/>
      <c r="D93" s="55"/>
      <c r="E93" s="55"/>
      <c r="F93" s="55"/>
      <c r="G93" s="55"/>
    </row>
    <row r="94" spans="1:9" x14ac:dyDescent="0.25">
      <c r="A94" s="52" t="s">
        <v>27</v>
      </c>
      <c r="B94" s="53"/>
      <c r="C94" s="53"/>
      <c r="D94" s="53"/>
      <c r="E94" s="53"/>
      <c r="F94" s="53"/>
      <c r="G94" s="53"/>
      <c r="H94" s="33"/>
      <c r="I94" s="34"/>
    </row>
    <row r="95" spans="1:9" x14ac:dyDescent="0.25">
      <c r="B95" s="2">
        <v>17</v>
      </c>
      <c r="C95" s="3" t="s">
        <v>62</v>
      </c>
      <c r="D95" s="5" t="s">
        <v>63</v>
      </c>
      <c r="G95" s="6">
        <v>11375</v>
      </c>
    </row>
    <row r="96" spans="1:9" x14ac:dyDescent="0.25">
      <c r="D96" s="31" t="str">
        <f>SUBSTITUTE("Sp.mat: 0.00%",".",IF(VALUE("1.2")=1.2,".",","),2)</f>
        <v>Sp.mat: 0.00%</v>
      </c>
      <c r="F96" s="31" t="str">
        <f>SUBSTITUTE("Sp.man: 0.00%",".",IF(VALUE("1.2")=1.2,".",","),2)</f>
        <v>Sp.man: 0.00%</v>
      </c>
      <c r="G96" s="31" t="str">
        <f>SUBSTITUTE("Sp.uti: 0.00%",".",IF(VALUE("1.2")=1.2,".",","),2)</f>
        <v>Sp.uti: 0.00%</v>
      </c>
    </row>
    <row r="97" spans="1:9" x14ac:dyDescent="0.25">
      <c r="A97" s="54" t="s">
        <v>64</v>
      </c>
      <c r="B97" s="55"/>
      <c r="C97" s="55"/>
      <c r="D97" s="55"/>
      <c r="E97" s="55"/>
      <c r="F97" s="55"/>
      <c r="G97" s="55"/>
    </row>
    <row r="98" spans="1:9" x14ac:dyDescent="0.25">
      <c r="A98" s="55"/>
      <c r="B98" s="55"/>
      <c r="C98" s="55"/>
      <c r="D98" s="55"/>
      <c r="E98" s="55"/>
      <c r="F98" s="55"/>
      <c r="G98" s="55"/>
    </row>
    <row r="99" spans="1:9" x14ac:dyDescent="0.25">
      <c r="A99" s="52" t="s">
        <v>27</v>
      </c>
      <c r="B99" s="53"/>
      <c r="C99" s="53"/>
      <c r="D99" s="53"/>
      <c r="E99" s="53"/>
      <c r="F99" s="53"/>
      <c r="G99" s="53"/>
      <c r="H99" s="33"/>
      <c r="I99" s="34"/>
    </row>
    <row r="100" spans="1:9" x14ac:dyDescent="0.25">
      <c r="B100" s="2">
        <v>18</v>
      </c>
      <c r="C100" s="3" t="s">
        <v>65</v>
      </c>
      <c r="D100" s="5" t="s">
        <v>29</v>
      </c>
      <c r="G100" s="6">
        <v>17</v>
      </c>
    </row>
    <row r="101" spans="1:9" x14ac:dyDescent="0.25">
      <c r="D101" s="31" t="str">
        <f>SUBSTITUTE("Sp.mat: -100.00%",".",IF(VALUE("1.2")=1.2,".",","),2)</f>
        <v>Sp.mat: -100.00%</v>
      </c>
      <c r="F101" s="31" t="str">
        <f>SUBSTITUTE("Sp.man: 0.00%",".",IF(VALUE("1.2")=1.2,".",","),2)</f>
        <v>Sp.man: 0.00%</v>
      </c>
      <c r="G101" s="31" t="str">
        <f>SUBSTITUTE("Sp.uti: 0.00%",".",IF(VALUE("1.2")=1.2,".",","),2)</f>
        <v>Sp.uti: 0.00%</v>
      </c>
    </row>
    <row r="102" spans="1:9" x14ac:dyDescent="0.25">
      <c r="A102" s="54" t="s">
        <v>66</v>
      </c>
      <c r="B102" s="55"/>
      <c r="C102" s="55"/>
      <c r="D102" s="55"/>
      <c r="E102" s="55"/>
      <c r="F102" s="55"/>
      <c r="G102" s="55"/>
    </row>
    <row r="103" spans="1:9" x14ac:dyDescent="0.25">
      <c r="A103" s="55"/>
      <c r="B103" s="55"/>
      <c r="C103" s="55"/>
      <c r="D103" s="55"/>
      <c r="E103" s="55"/>
      <c r="F103" s="55"/>
      <c r="G103" s="55"/>
    </row>
    <row r="104" spans="1:9" x14ac:dyDescent="0.25">
      <c r="A104" s="52" t="s">
        <v>27</v>
      </c>
      <c r="B104" s="53"/>
      <c r="C104" s="53"/>
      <c r="D104" s="53"/>
      <c r="E104" s="53"/>
      <c r="F104" s="53"/>
      <c r="G104" s="53"/>
      <c r="H104" s="33"/>
      <c r="I104" s="34"/>
    </row>
    <row r="105" spans="1:9" x14ac:dyDescent="0.25">
      <c r="B105" s="2">
        <v>19</v>
      </c>
      <c r="C105" s="3" t="s">
        <v>67</v>
      </c>
      <c r="D105" s="5" t="s">
        <v>29</v>
      </c>
      <c r="G105" s="6">
        <v>17</v>
      </c>
    </row>
    <row r="106" spans="1:9" x14ac:dyDescent="0.25">
      <c r="D106" s="31" t="str">
        <f>SUBSTITUTE("Sp.mat: 0.00%",".",IF(VALUE("1.2")=1.2,".",","),2)</f>
        <v>Sp.mat: 0.00%</v>
      </c>
      <c r="F106" s="31" t="str">
        <f>SUBSTITUTE("Sp.man: 0.00%",".",IF(VALUE("1.2")=1.2,".",","),2)</f>
        <v>Sp.man: 0.00%</v>
      </c>
      <c r="G106" s="31" t="str">
        <f>SUBSTITUTE("Sp.uti: 0.00%",".",IF(VALUE("1.2")=1.2,".",","),2)</f>
        <v>Sp.uti: 0.00%</v>
      </c>
    </row>
    <row r="107" spans="1:9" x14ac:dyDescent="0.25">
      <c r="A107" s="54" t="s">
        <v>68</v>
      </c>
      <c r="B107" s="55"/>
      <c r="C107" s="55"/>
      <c r="D107" s="55"/>
      <c r="E107" s="55"/>
      <c r="F107" s="55"/>
      <c r="G107" s="55"/>
    </row>
    <row r="108" spans="1:9" x14ac:dyDescent="0.25">
      <c r="A108" s="55"/>
      <c r="B108" s="55"/>
      <c r="C108" s="55"/>
      <c r="D108" s="55"/>
      <c r="E108" s="55"/>
      <c r="F108" s="55"/>
      <c r="G108" s="55"/>
    </row>
    <row r="109" spans="1:9" x14ac:dyDescent="0.25">
      <c r="A109" s="52" t="s">
        <v>27</v>
      </c>
      <c r="B109" s="53"/>
      <c r="C109" s="53"/>
      <c r="D109" s="53"/>
      <c r="E109" s="53"/>
      <c r="F109" s="53"/>
      <c r="G109" s="53"/>
      <c r="H109" s="33"/>
      <c r="I109" s="34"/>
    </row>
    <row r="110" spans="1:9" x14ac:dyDescent="0.25">
      <c r="B110" s="2">
        <v>20</v>
      </c>
      <c r="C110" s="3" t="s">
        <v>69</v>
      </c>
      <c r="D110" s="5" t="s">
        <v>29</v>
      </c>
      <c r="G110" s="6">
        <v>197</v>
      </c>
    </row>
    <row r="111" spans="1:9" x14ac:dyDescent="0.25">
      <c r="D111" s="31" t="str">
        <f>SUBSTITUTE("Sp.mat: -100.00%",".",IF(VALUE("1.2")=1.2,".",","),2)</f>
        <v>Sp.mat: -100.00%</v>
      </c>
      <c r="F111" s="31" t="str">
        <f>SUBSTITUTE("Sp.man: 0.00%",".",IF(VALUE("1.2")=1.2,".",","),2)</f>
        <v>Sp.man: 0.00%</v>
      </c>
      <c r="G111" s="31" t="str">
        <f>SUBSTITUTE("Sp.uti: 0.00%",".",IF(VALUE("1.2")=1.2,".",","),2)</f>
        <v>Sp.uti: 0.00%</v>
      </c>
    </row>
    <row r="112" spans="1:9" x14ac:dyDescent="0.25">
      <c r="A112" s="54" t="s">
        <v>70</v>
      </c>
      <c r="B112" s="55"/>
      <c r="C112" s="55"/>
      <c r="D112" s="55"/>
      <c r="E112" s="55"/>
      <c r="F112" s="55"/>
      <c r="G112" s="55"/>
    </row>
    <row r="113" spans="1:9" x14ac:dyDescent="0.25">
      <c r="A113" s="55"/>
      <c r="B113" s="55"/>
      <c r="C113" s="55"/>
      <c r="D113" s="55"/>
      <c r="E113" s="55"/>
      <c r="F113" s="55"/>
      <c r="G113" s="55"/>
    </row>
    <row r="114" spans="1:9" x14ac:dyDescent="0.25">
      <c r="A114" s="52" t="s">
        <v>27</v>
      </c>
      <c r="B114" s="53"/>
      <c r="C114" s="53"/>
      <c r="D114" s="53"/>
      <c r="E114" s="53"/>
      <c r="F114" s="53"/>
      <c r="G114" s="53"/>
      <c r="H114" s="33"/>
      <c r="I114" s="34"/>
    </row>
    <row r="115" spans="1:9" x14ac:dyDescent="0.25">
      <c r="B115" s="2">
        <v>21</v>
      </c>
      <c r="C115" s="3" t="s">
        <v>71</v>
      </c>
      <c r="D115" s="5" t="s">
        <v>29</v>
      </c>
      <c r="G115" s="6">
        <v>197</v>
      </c>
    </row>
    <row r="116" spans="1:9" x14ac:dyDescent="0.25">
      <c r="D116" s="31" t="str">
        <f>SUBSTITUTE("Sp.mat: 0.00%",".",IF(VALUE("1.2")=1.2,".",","),2)</f>
        <v>Sp.mat: 0.00%</v>
      </c>
      <c r="F116" s="31" t="str">
        <f>SUBSTITUTE("Sp.man: 0.00%",".",IF(VALUE("1.2")=1.2,".",","),2)</f>
        <v>Sp.man: 0.00%</v>
      </c>
      <c r="G116" s="31" t="str">
        <f>SUBSTITUTE("Sp.uti: 0.00%",".",IF(VALUE("1.2")=1.2,".",","),2)</f>
        <v>Sp.uti: 0.00%</v>
      </c>
    </row>
    <row r="117" spans="1:9" x14ac:dyDescent="0.25">
      <c r="A117" s="54" t="s">
        <v>72</v>
      </c>
      <c r="B117" s="55"/>
      <c r="C117" s="55"/>
      <c r="D117" s="55"/>
      <c r="E117" s="55"/>
      <c r="F117" s="55"/>
      <c r="G117" s="55"/>
    </row>
    <row r="118" spans="1:9" x14ac:dyDescent="0.25">
      <c r="A118" s="55"/>
      <c r="B118" s="55"/>
      <c r="C118" s="55"/>
      <c r="D118" s="55"/>
      <c r="E118" s="55"/>
      <c r="F118" s="55"/>
      <c r="G118" s="55"/>
    </row>
    <row r="119" spans="1:9" x14ac:dyDescent="0.25">
      <c r="A119" s="52" t="s">
        <v>27</v>
      </c>
      <c r="B119" s="53"/>
      <c r="C119" s="53"/>
      <c r="D119" s="53"/>
      <c r="E119" s="53"/>
      <c r="F119" s="53"/>
      <c r="G119" s="53"/>
      <c r="H119" s="33"/>
      <c r="I119" s="34"/>
    </row>
    <row r="120" spans="1:9" x14ac:dyDescent="0.25">
      <c r="B120" s="2">
        <v>22</v>
      </c>
      <c r="C120" s="3" t="s">
        <v>73</v>
      </c>
      <c r="D120" s="5" t="s">
        <v>25</v>
      </c>
      <c r="G120" s="6">
        <v>848</v>
      </c>
    </row>
    <row r="121" spans="1:9" x14ac:dyDescent="0.25">
      <c r="D121" s="31" t="str">
        <f>SUBSTITUTE("Sp.mat: 0.00%",".",IF(VALUE("1.2")=1.2,".",","),2)</f>
        <v>Sp.mat: 0.00%</v>
      </c>
      <c r="F121" s="31" t="str">
        <f>SUBSTITUTE("Sp.man: 0.00%",".",IF(VALUE("1.2")=1.2,".",","),2)</f>
        <v>Sp.man: 0.00%</v>
      </c>
      <c r="G121" s="31" t="str">
        <f>SUBSTITUTE("Sp.uti: 0.00%",".",IF(VALUE("1.2")=1.2,".",","),2)</f>
        <v>Sp.uti: 0.00%</v>
      </c>
    </row>
    <row r="122" spans="1:9" x14ac:dyDescent="0.25">
      <c r="A122" s="54" t="s">
        <v>74</v>
      </c>
      <c r="B122" s="55"/>
      <c r="C122" s="55"/>
      <c r="D122" s="55"/>
      <c r="E122" s="55"/>
      <c r="F122" s="55"/>
      <c r="G122" s="55"/>
    </row>
    <row r="123" spans="1:9" x14ac:dyDescent="0.25">
      <c r="A123" s="55"/>
      <c r="B123" s="55"/>
      <c r="C123" s="55"/>
      <c r="D123" s="55"/>
      <c r="E123" s="55"/>
      <c r="F123" s="55"/>
      <c r="G123" s="55"/>
    </row>
    <row r="124" spans="1:9" x14ac:dyDescent="0.25">
      <c r="A124" s="52" t="s">
        <v>27</v>
      </c>
      <c r="B124" s="53"/>
      <c r="C124" s="53"/>
      <c r="D124" s="53"/>
      <c r="E124" s="53"/>
      <c r="F124" s="53"/>
      <c r="G124" s="53"/>
      <c r="H124" s="33"/>
      <c r="I124" s="34"/>
    </row>
    <row r="125" spans="1:9" x14ac:dyDescent="0.25">
      <c r="B125" s="2">
        <v>23</v>
      </c>
      <c r="C125" s="3" t="s">
        <v>67</v>
      </c>
      <c r="D125" s="5" t="s">
        <v>29</v>
      </c>
      <c r="G125" s="6">
        <v>70.5</v>
      </c>
    </row>
    <row r="126" spans="1:9" x14ac:dyDescent="0.25">
      <c r="D126" s="31" t="str">
        <f>SUBSTITUTE("Sp.mat: 0.00%",".",IF(VALUE("1.2")=1.2,".",","),2)</f>
        <v>Sp.mat: 0.00%</v>
      </c>
      <c r="F126" s="31" t="str">
        <f>SUBSTITUTE("Sp.man: 0.00%",".",IF(VALUE("1.2")=1.2,".",","),2)</f>
        <v>Sp.man: 0.00%</v>
      </c>
      <c r="G126" s="31" t="str">
        <f>SUBSTITUTE("Sp.uti: 0.00%",".",IF(VALUE("1.2")=1.2,".",","),2)</f>
        <v>Sp.uti: 0.00%</v>
      </c>
    </row>
    <row r="127" spans="1:9" x14ac:dyDescent="0.25">
      <c r="A127" s="54" t="s">
        <v>68</v>
      </c>
      <c r="B127" s="55"/>
      <c r="C127" s="55"/>
      <c r="D127" s="55"/>
      <c r="E127" s="55"/>
      <c r="F127" s="55"/>
      <c r="G127" s="55"/>
    </row>
    <row r="128" spans="1:9" x14ac:dyDescent="0.25">
      <c r="A128" s="55"/>
      <c r="B128" s="55"/>
      <c r="C128" s="55"/>
      <c r="D128" s="55"/>
      <c r="E128" s="55"/>
      <c r="F128" s="55"/>
      <c r="G128" s="55"/>
    </row>
    <row r="129" spans="1:9" x14ac:dyDescent="0.25">
      <c r="A129" s="52" t="s">
        <v>27</v>
      </c>
      <c r="B129" s="53"/>
      <c r="C129" s="53"/>
      <c r="D129" s="53"/>
      <c r="E129" s="53"/>
      <c r="F129" s="53"/>
      <c r="G129" s="53"/>
      <c r="H129" s="33"/>
      <c r="I129" s="34"/>
    </row>
    <row r="130" spans="1:9" x14ac:dyDescent="0.25">
      <c r="B130" s="2">
        <v>24</v>
      </c>
      <c r="C130" s="3" t="s">
        <v>75</v>
      </c>
      <c r="D130" s="5" t="s">
        <v>76</v>
      </c>
      <c r="G130" s="6">
        <v>5500</v>
      </c>
    </row>
    <row r="131" spans="1:9" x14ac:dyDescent="0.25">
      <c r="D131" s="31" t="str">
        <f>SUBSTITUTE("Sp.mat: 0.00%",".",IF(VALUE("1.2")=1.2,".",","),2)</f>
        <v>Sp.mat: 0.00%</v>
      </c>
      <c r="F131" s="31" t="str">
        <f>SUBSTITUTE("Sp.man: 0.00%",".",IF(VALUE("1.2")=1.2,".",","),2)</f>
        <v>Sp.man: 0.00%</v>
      </c>
      <c r="G131" s="31" t="str">
        <f>SUBSTITUTE("Sp.uti: 0.00%",".",IF(VALUE("1.2")=1.2,".",","),2)</f>
        <v>Sp.uti: 0.00%</v>
      </c>
    </row>
    <row r="132" spans="1:9" x14ac:dyDescent="0.25">
      <c r="A132" s="54" t="s">
        <v>77</v>
      </c>
      <c r="B132" s="55"/>
      <c r="C132" s="55"/>
      <c r="D132" s="55"/>
      <c r="E132" s="55"/>
      <c r="F132" s="55"/>
      <c r="G132" s="55"/>
    </row>
    <row r="133" spans="1:9" x14ac:dyDescent="0.25">
      <c r="A133" s="55"/>
      <c r="B133" s="55"/>
      <c r="C133" s="55"/>
      <c r="D133" s="55"/>
      <c r="E133" s="55"/>
      <c r="F133" s="55"/>
      <c r="G133" s="55"/>
    </row>
    <row r="134" spans="1:9" x14ac:dyDescent="0.25">
      <c r="A134" s="52" t="s">
        <v>27</v>
      </c>
      <c r="B134" s="53"/>
      <c r="C134" s="53"/>
      <c r="D134" s="53"/>
      <c r="E134" s="53"/>
      <c r="F134" s="53"/>
      <c r="G134" s="53"/>
      <c r="H134" s="33"/>
      <c r="I134" s="34"/>
    </row>
    <row r="135" spans="1:9" x14ac:dyDescent="0.25">
      <c r="B135" s="2">
        <v>25</v>
      </c>
      <c r="C135" s="3" t="s">
        <v>78</v>
      </c>
      <c r="D135" s="5" t="s">
        <v>29</v>
      </c>
      <c r="G135" s="6">
        <v>250</v>
      </c>
    </row>
    <row r="136" spans="1:9" x14ac:dyDescent="0.25">
      <c r="D136" s="31" t="str">
        <f>SUBSTITUTE("Sp.mat: 0.00%",".",IF(VALUE("1.2")=1.2,".",","),2)</f>
        <v>Sp.mat: 0.00%</v>
      </c>
      <c r="F136" s="31" t="str">
        <f>SUBSTITUTE("Sp.man: 0.00%",".",IF(VALUE("1.2")=1.2,".",","),2)</f>
        <v>Sp.man: 0.00%</v>
      </c>
      <c r="G136" s="31" t="str">
        <f>SUBSTITUTE("Sp.uti: 0.00%",".",IF(VALUE("1.2")=1.2,".",","),2)</f>
        <v>Sp.uti: 0.00%</v>
      </c>
    </row>
    <row r="137" spans="1:9" x14ac:dyDescent="0.25">
      <c r="A137" s="54" t="s">
        <v>79</v>
      </c>
      <c r="B137" s="55"/>
      <c r="C137" s="55"/>
      <c r="D137" s="55"/>
      <c r="E137" s="55"/>
      <c r="F137" s="55"/>
      <c r="G137" s="55"/>
    </row>
    <row r="138" spans="1:9" x14ac:dyDescent="0.25">
      <c r="A138" s="55"/>
      <c r="B138" s="55"/>
      <c r="C138" s="55"/>
      <c r="D138" s="55"/>
      <c r="E138" s="55"/>
      <c r="F138" s="55"/>
      <c r="G138" s="55"/>
    </row>
    <row r="139" spans="1:9" x14ac:dyDescent="0.25">
      <c r="A139" s="52" t="s">
        <v>27</v>
      </c>
      <c r="B139" s="53"/>
      <c r="C139" s="53"/>
      <c r="D139" s="53"/>
      <c r="E139" s="53"/>
      <c r="F139" s="53"/>
      <c r="G139" s="53"/>
      <c r="H139" s="33"/>
      <c r="I139" s="34"/>
    </row>
    <row r="140" spans="1:9" x14ac:dyDescent="0.25">
      <c r="B140" s="2">
        <v>26</v>
      </c>
      <c r="C140" s="3" t="s">
        <v>80</v>
      </c>
      <c r="D140" s="5" t="s">
        <v>52</v>
      </c>
      <c r="G140" s="6">
        <v>1752</v>
      </c>
    </row>
    <row r="141" spans="1:9" x14ac:dyDescent="0.25">
      <c r="D141" s="31" t="str">
        <f>SUBSTITUTE("Sp.mat: 0.00%",".",IF(VALUE("1.2")=1.2,".",","),2)</f>
        <v>Sp.mat: 0.00%</v>
      </c>
      <c r="F141" s="31" t="str">
        <f>SUBSTITUTE("Sp.man: 0.00%",".",IF(VALUE("1.2")=1.2,".",","),2)</f>
        <v>Sp.man: 0.00%</v>
      </c>
      <c r="G141" s="31" t="str">
        <f>SUBSTITUTE("Sp.uti: 0.00%",".",IF(VALUE("1.2")=1.2,".",","),2)</f>
        <v>Sp.uti: 0.00%</v>
      </c>
    </row>
    <row r="142" spans="1:9" x14ac:dyDescent="0.25">
      <c r="A142" s="54" t="s">
        <v>81</v>
      </c>
      <c r="B142" s="55"/>
      <c r="C142" s="55"/>
      <c r="D142" s="55"/>
      <c r="E142" s="55"/>
      <c r="F142" s="55"/>
      <c r="G142" s="55"/>
    </row>
    <row r="143" spans="1:9" x14ac:dyDescent="0.25">
      <c r="A143" s="55"/>
      <c r="B143" s="55"/>
      <c r="C143" s="55"/>
      <c r="D143" s="55"/>
      <c r="E143" s="55"/>
      <c r="F143" s="55"/>
      <c r="G143" s="55"/>
    </row>
    <row r="144" spans="1:9" x14ac:dyDescent="0.25">
      <c r="A144" s="52" t="s">
        <v>27</v>
      </c>
      <c r="B144" s="53"/>
      <c r="C144" s="53"/>
      <c r="D144" s="53"/>
      <c r="E144" s="53"/>
      <c r="F144" s="53"/>
      <c r="G144" s="53"/>
      <c r="H144" s="33"/>
      <c r="I144" s="34"/>
    </row>
    <row r="145" spans="1:9" x14ac:dyDescent="0.25">
      <c r="B145" s="2">
        <v>27</v>
      </c>
      <c r="C145" s="3" t="s">
        <v>82</v>
      </c>
      <c r="D145" s="5" t="s">
        <v>63</v>
      </c>
      <c r="G145" s="6">
        <v>40824</v>
      </c>
    </row>
    <row r="146" spans="1:9" x14ac:dyDescent="0.25">
      <c r="D146" s="31" t="str">
        <f>SUBSTITUTE("Sp.mat: 0.00%",".",IF(VALUE("1.2")=1.2,".",","),2)</f>
        <v>Sp.mat: 0.00%</v>
      </c>
      <c r="F146" s="31" t="str">
        <f>SUBSTITUTE("Sp.man: 0.00%",".",IF(VALUE("1.2")=1.2,".",","),2)</f>
        <v>Sp.man: 0.00%</v>
      </c>
      <c r="G146" s="31" t="str">
        <f>SUBSTITUTE("Sp.uti: 0.00%",".",IF(VALUE("1.2")=1.2,".",","),2)</f>
        <v>Sp.uti: 0.00%</v>
      </c>
    </row>
    <row r="147" spans="1:9" x14ac:dyDescent="0.25">
      <c r="A147" s="54" t="s">
        <v>83</v>
      </c>
      <c r="B147" s="55"/>
      <c r="C147" s="55"/>
      <c r="D147" s="55"/>
      <c r="E147" s="55"/>
      <c r="F147" s="55"/>
      <c r="G147" s="55"/>
    </row>
    <row r="148" spans="1:9" x14ac:dyDescent="0.25">
      <c r="A148" s="55"/>
      <c r="B148" s="55"/>
      <c r="C148" s="55"/>
      <c r="D148" s="55"/>
      <c r="E148" s="55"/>
      <c r="F148" s="55"/>
      <c r="G148" s="55"/>
    </row>
    <row r="149" spans="1:9" x14ac:dyDescent="0.25">
      <c r="A149" s="52" t="s">
        <v>27</v>
      </c>
      <c r="B149" s="53"/>
      <c r="C149" s="53"/>
      <c r="D149" s="53"/>
      <c r="E149" s="53"/>
      <c r="F149" s="53"/>
      <c r="G149" s="53"/>
      <c r="H149" s="33"/>
      <c r="I149" s="34"/>
    </row>
    <row r="150" spans="1:9" x14ac:dyDescent="0.25">
      <c r="B150" s="2">
        <v>28</v>
      </c>
      <c r="C150" s="3" t="s">
        <v>84</v>
      </c>
      <c r="D150" s="5" t="s">
        <v>76</v>
      </c>
      <c r="G150" s="6">
        <v>2500</v>
      </c>
    </row>
    <row r="151" spans="1:9" x14ac:dyDescent="0.25">
      <c r="D151" s="31" t="str">
        <f>SUBSTITUTE("Sp.mat: 0.00%",".",IF(VALUE("1.2")=1.2,".",","),2)</f>
        <v>Sp.mat: 0.00%</v>
      </c>
      <c r="F151" s="31" t="str">
        <f>SUBSTITUTE("Sp.man: 0.00%",".",IF(VALUE("1.2")=1.2,".",","),2)</f>
        <v>Sp.man: 0.00%</v>
      </c>
      <c r="G151" s="31" t="str">
        <f>SUBSTITUTE("Sp.uti: 0.00%",".",IF(VALUE("1.2")=1.2,".",","),2)</f>
        <v>Sp.uti: 0.00%</v>
      </c>
    </row>
    <row r="152" spans="1:9" x14ac:dyDescent="0.25">
      <c r="A152" s="54" t="s">
        <v>85</v>
      </c>
      <c r="B152" s="55"/>
      <c r="C152" s="55"/>
      <c r="D152" s="55"/>
      <c r="E152" s="55"/>
      <c r="F152" s="55"/>
      <c r="G152" s="55"/>
    </row>
    <row r="153" spans="1:9" x14ac:dyDescent="0.25">
      <c r="A153" s="55"/>
      <c r="B153" s="55"/>
      <c r="C153" s="55"/>
      <c r="D153" s="55"/>
      <c r="E153" s="55"/>
      <c r="F153" s="55"/>
      <c r="G153" s="55"/>
    </row>
    <row r="154" spans="1:9" x14ac:dyDescent="0.25">
      <c r="A154" s="52" t="s">
        <v>27</v>
      </c>
      <c r="B154" s="53"/>
      <c r="C154" s="53"/>
      <c r="D154" s="53"/>
      <c r="E154" s="53"/>
      <c r="F154" s="53"/>
      <c r="G154" s="53"/>
      <c r="H154" s="33"/>
      <c r="I154" s="34"/>
    </row>
    <row r="155" spans="1:9" x14ac:dyDescent="0.25">
      <c r="B155" s="2">
        <v>29</v>
      </c>
      <c r="C155" s="3" t="s">
        <v>86</v>
      </c>
      <c r="D155" s="5" t="s">
        <v>25</v>
      </c>
      <c r="G155" s="6">
        <v>2350</v>
      </c>
    </row>
    <row r="156" spans="1:9" x14ac:dyDescent="0.25">
      <c r="D156" s="31" t="str">
        <f>SUBSTITUTE("Sp.mat: 0.00%",".",IF(VALUE("1.2")=1.2,".",","),2)</f>
        <v>Sp.mat: 0.00%</v>
      </c>
      <c r="F156" s="31" t="str">
        <f>SUBSTITUTE("Sp.man: 0.00%",".",IF(VALUE("1.2")=1.2,".",","),2)</f>
        <v>Sp.man: 0.00%</v>
      </c>
      <c r="G156" s="31" t="str">
        <f>SUBSTITUTE("Sp.uti: 0.00%",".",IF(VALUE("1.2")=1.2,".",","),2)</f>
        <v>Sp.uti: 0.00%</v>
      </c>
    </row>
    <row r="157" spans="1:9" x14ac:dyDescent="0.25">
      <c r="A157" s="54" t="s">
        <v>87</v>
      </c>
      <c r="B157" s="55"/>
      <c r="C157" s="55"/>
      <c r="D157" s="55"/>
      <c r="E157" s="55"/>
      <c r="F157" s="55"/>
      <c r="G157" s="55"/>
    </row>
    <row r="158" spans="1:9" x14ac:dyDescent="0.25">
      <c r="A158" s="55"/>
      <c r="B158" s="55"/>
      <c r="C158" s="55"/>
      <c r="D158" s="55"/>
      <c r="E158" s="55"/>
      <c r="F158" s="55"/>
      <c r="G158" s="55"/>
    </row>
    <row r="159" spans="1:9" x14ac:dyDescent="0.25">
      <c r="A159" s="52" t="s">
        <v>27</v>
      </c>
      <c r="B159" s="53"/>
      <c r="C159" s="53"/>
      <c r="D159" s="53"/>
      <c r="E159" s="53"/>
      <c r="F159" s="53"/>
      <c r="G159" s="53"/>
      <c r="H159" s="33"/>
      <c r="I159" s="34"/>
    </row>
    <row r="160" spans="1:9" x14ac:dyDescent="0.25">
      <c r="B160" s="2">
        <v>30</v>
      </c>
      <c r="C160" s="3" t="s">
        <v>88</v>
      </c>
      <c r="D160" s="5" t="s">
        <v>29</v>
      </c>
      <c r="G160" s="6">
        <v>221</v>
      </c>
    </row>
    <row r="161" spans="1:9" x14ac:dyDescent="0.25">
      <c r="D161" s="31" t="str">
        <f>SUBSTITUTE("Sp.mat: 0.00%",".",IF(VALUE("1.2")=1.2,".",","),2)</f>
        <v>Sp.mat: 0.00%</v>
      </c>
      <c r="F161" s="31" t="str">
        <f>SUBSTITUTE("Sp.man: 0.00%",".",IF(VALUE("1.2")=1.2,".",","),2)</f>
        <v>Sp.man: 0.00%</v>
      </c>
      <c r="G161" s="31" t="str">
        <f>SUBSTITUTE("Sp.uti: 0.00%",".",IF(VALUE("1.2")=1.2,".",","),2)</f>
        <v>Sp.uti: 0.00%</v>
      </c>
    </row>
    <row r="162" spans="1:9" x14ac:dyDescent="0.25">
      <c r="A162" s="54" t="s">
        <v>89</v>
      </c>
      <c r="B162" s="55"/>
      <c r="C162" s="55"/>
      <c r="D162" s="55"/>
      <c r="E162" s="55"/>
      <c r="F162" s="55"/>
      <c r="G162" s="55"/>
    </row>
    <row r="163" spans="1:9" x14ac:dyDescent="0.25">
      <c r="A163" s="55"/>
      <c r="B163" s="55"/>
      <c r="C163" s="55"/>
      <c r="D163" s="55"/>
      <c r="E163" s="55"/>
      <c r="F163" s="55"/>
      <c r="G163" s="55"/>
    </row>
    <row r="164" spans="1:9" x14ac:dyDescent="0.25">
      <c r="A164" s="52" t="s">
        <v>27</v>
      </c>
      <c r="B164" s="53"/>
      <c r="C164" s="53"/>
      <c r="D164" s="53"/>
      <c r="E164" s="53"/>
      <c r="F164" s="53"/>
      <c r="G164" s="53"/>
      <c r="H164" s="33"/>
      <c r="I164" s="34"/>
    </row>
    <row r="165" spans="1:9" x14ac:dyDescent="0.25">
      <c r="B165" s="2">
        <v>31</v>
      </c>
      <c r="C165" s="3" t="s">
        <v>90</v>
      </c>
      <c r="D165" s="5" t="s">
        <v>25</v>
      </c>
      <c r="G165" s="6">
        <v>1850</v>
      </c>
    </row>
    <row r="166" spans="1:9" x14ac:dyDescent="0.25">
      <c r="D166" s="31" t="str">
        <f>SUBSTITUTE("Sp.mat: 0.00%",".",IF(VALUE("1.2")=1.2,".",","),2)</f>
        <v>Sp.mat: 0.00%</v>
      </c>
      <c r="F166" s="31" t="str">
        <f>SUBSTITUTE("Sp.man: 0.00%",".",IF(VALUE("1.2")=1.2,".",","),2)</f>
        <v>Sp.man: 0.00%</v>
      </c>
      <c r="G166" s="31" t="str">
        <f>SUBSTITUTE("Sp.uti: 0.00%",".",IF(VALUE("1.2")=1.2,".",","),2)</f>
        <v>Sp.uti: 0.00%</v>
      </c>
    </row>
    <row r="167" spans="1:9" x14ac:dyDescent="0.25">
      <c r="A167" s="54" t="s">
        <v>91</v>
      </c>
      <c r="B167" s="55"/>
      <c r="C167" s="55"/>
      <c r="D167" s="55"/>
      <c r="E167" s="55"/>
      <c r="F167" s="55"/>
      <c r="G167" s="55"/>
    </row>
    <row r="168" spans="1:9" x14ac:dyDescent="0.25">
      <c r="A168" s="55"/>
      <c r="B168" s="55"/>
      <c r="C168" s="55"/>
      <c r="D168" s="55"/>
      <c r="E168" s="55"/>
      <c r="F168" s="55"/>
      <c r="G168" s="55"/>
    </row>
    <row r="169" spans="1:9" x14ac:dyDescent="0.25">
      <c r="A169" s="52" t="s">
        <v>27</v>
      </c>
      <c r="B169" s="53"/>
      <c r="C169" s="53"/>
      <c r="D169" s="53"/>
      <c r="E169" s="53"/>
      <c r="F169" s="53"/>
      <c r="G169" s="53"/>
      <c r="H169" s="33"/>
      <c r="I169" s="34"/>
    </row>
    <row r="170" spans="1:9" x14ac:dyDescent="0.25">
      <c r="B170" s="2">
        <v>32</v>
      </c>
      <c r="C170" s="3" t="s">
        <v>92</v>
      </c>
      <c r="D170" s="5" t="s">
        <v>76</v>
      </c>
      <c r="G170" s="6">
        <v>520</v>
      </c>
    </row>
    <row r="171" spans="1:9" x14ac:dyDescent="0.25">
      <c r="D171" s="31" t="str">
        <f>SUBSTITUTE("Sp.mat: 0.00%",".",IF(VALUE("1.2")=1.2,".",","),2)</f>
        <v>Sp.mat: 0.00%</v>
      </c>
      <c r="F171" s="31" t="str">
        <f>SUBSTITUTE("Sp.man: 0.00%",".",IF(VALUE("1.2")=1.2,".",","),2)</f>
        <v>Sp.man: 0.00%</v>
      </c>
      <c r="G171" s="31" t="str">
        <f>SUBSTITUTE("Sp.uti: 0.00%",".",IF(VALUE("1.2")=1.2,".",","),2)</f>
        <v>Sp.uti: 0.00%</v>
      </c>
    </row>
    <row r="172" spans="1:9" x14ac:dyDescent="0.25">
      <c r="A172" s="54" t="s">
        <v>93</v>
      </c>
      <c r="B172" s="55"/>
      <c r="C172" s="55"/>
      <c r="D172" s="55"/>
      <c r="E172" s="55"/>
      <c r="F172" s="55"/>
      <c r="G172" s="55"/>
    </row>
    <row r="173" spans="1:9" x14ac:dyDescent="0.25">
      <c r="A173" s="55"/>
      <c r="B173" s="55"/>
      <c r="C173" s="55"/>
      <c r="D173" s="55"/>
      <c r="E173" s="55"/>
      <c r="F173" s="55"/>
      <c r="G173" s="55"/>
    </row>
    <row r="174" spans="1:9" x14ac:dyDescent="0.25">
      <c r="A174" s="52" t="s">
        <v>27</v>
      </c>
      <c r="B174" s="53"/>
      <c r="C174" s="53"/>
      <c r="D174" s="53"/>
      <c r="E174" s="53"/>
      <c r="F174" s="53"/>
      <c r="G174" s="53"/>
      <c r="H174" s="33"/>
      <c r="I174" s="34"/>
    </row>
    <row r="175" spans="1:9" x14ac:dyDescent="0.25">
      <c r="B175" s="2">
        <v>33</v>
      </c>
      <c r="C175" s="3" t="s">
        <v>94</v>
      </c>
      <c r="D175" s="5" t="s">
        <v>76</v>
      </c>
      <c r="G175" s="6">
        <v>415</v>
      </c>
    </row>
    <row r="176" spans="1:9" x14ac:dyDescent="0.25">
      <c r="D176" s="31" t="str">
        <f>SUBSTITUTE("Sp.mat: 0.00%",".",IF(VALUE("1.2")=1.2,".",","),2)</f>
        <v>Sp.mat: 0.00%</v>
      </c>
      <c r="F176" s="31" t="str">
        <f>SUBSTITUTE("Sp.man: 0.00%",".",IF(VALUE("1.2")=1.2,".",","),2)</f>
        <v>Sp.man: 0.00%</v>
      </c>
      <c r="G176" s="31" t="str">
        <f>SUBSTITUTE("Sp.uti: 0.00%",".",IF(VALUE("1.2")=1.2,".",","),2)</f>
        <v>Sp.uti: 0.00%</v>
      </c>
    </row>
    <row r="177" spans="1:9" x14ac:dyDescent="0.25">
      <c r="A177" s="54" t="s">
        <v>95</v>
      </c>
      <c r="B177" s="55"/>
      <c r="C177" s="55"/>
      <c r="D177" s="55"/>
      <c r="E177" s="55"/>
      <c r="F177" s="55"/>
      <c r="G177" s="55"/>
    </row>
    <row r="178" spans="1:9" x14ac:dyDescent="0.25">
      <c r="A178" s="55"/>
      <c r="B178" s="55"/>
      <c r="C178" s="55"/>
      <c r="D178" s="55"/>
      <c r="E178" s="55"/>
      <c r="F178" s="55"/>
      <c r="G178" s="55"/>
    </row>
    <row r="179" spans="1:9" x14ac:dyDescent="0.25">
      <c r="A179" s="52" t="s">
        <v>27</v>
      </c>
      <c r="B179" s="53"/>
      <c r="C179" s="53"/>
      <c r="D179" s="53"/>
      <c r="E179" s="53"/>
      <c r="F179" s="53"/>
      <c r="G179" s="53"/>
      <c r="H179" s="33"/>
      <c r="I179" s="34"/>
    </row>
    <row r="180" spans="1:9" x14ac:dyDescent="0.25">
      <c r="B180" s="2">
        <v>34</v>
      </c>
      <c r="C180" s="3" t="s">
        <v>96</v>
      </c>
      <c r="D180" s="5" t="s">
        <v>25</v>
      </c>
      <c r="G180" s="6">
        <v>308</v>
      </c>
    </row>
    <row r="181" spans="1:9" x14ac:dyDescent="0.25">
      <c r="D181" s="31" t="str">
        <f>SUBSTITUTE("Sp.mat: 0.00%",".",IF(VALUE("1.2")=1.2,".",","),2)</f>
        <v>Sp.mat: 0.00%</v>
      </c>
      <c r="F181" s="31" t="str">
        <f>SUBSTITUTE("Sp.man: 0.00%",".",IF(VALUE("1.2")=1.2,".",","),2)</f>
        <v>Sp.man: 0.00%</v>
      </c>
      <c r="G181" s="31" t="str">
        <f>SUBSTITUTE("Sp.uti: 0.00%",".",IF(VALUE("1.2")=1.2,".",","),2)</f>
        <v>Sp.uti: 0.00%</v>
      </c>
    </row>
    <row r="182" spans="1:9" x14ac:dyDescent="0.25">
      <c r="A182" s="54" t="s">
        <v>97</v>
      </c>
      <c r="B182" s="55"/>
      <c r="C182" s="55"/>
      <c r="D182" s="55"/>
      <c r="E182" s="55"/>
      <c r="F182" s="55"/>
      <c r="G182" s="55"/>
    </row>
    <row r="183" spans="1:9" x14ac:dyDescent="0.25">
      <c r="A183" s="55"/>
      <c r="B183" s="55"/>
      <c r="C183" s="55"/>
      <c r="D183" s="55"/>
      <c r="E183" s="55"/>
      <c r="F183" s="55"/>
      <c r="G183" s="55"/>
    </row>
    <row r="184" spans="1:9" x14ac:dyDescent="0.25">
      <c r="A184" s="52" t="s">
        <v>27</v>
      </c>
      <c r="B184" s="53"/>
      <c r="C184" s="53"/>
      <c r="D184" s="53"/>
      <c r="E184" s="53"/>
      <c r="F184" s="53"/>
      <c r="G184" s="53"/>
      <c r="H184" s="33"/>
      <c r="I184" s="34"/>
    </row>
    <row r="185" spans="1:9" x14ac:dyDescent="0.25">
      <c r="B185" s="2">
        <v>35</v>
      </c>
      <c r="C185" s="3" t="s">
        <v>98</v>
      </c>
      <c r="D185" s="5" t="s">
        <v>25</v>
      </c>
      <c r="G185" s="6">
        <v>3250</v>
      </c>
    </row>
    <row r="186" spans="1:9" x14ac:dyDescent="0.25">
      <c r="D186" s="31" t="str">
        <f>SUBSTITUTE("Sp.mat: 0.00%",".",IF(VALUE("1.2")=1.2,".",","),2)</f>
        <v>Sp.mat: 0.00%</v>
      </c>
      <c r="F186" s="31" t="str">
        <f>SUBSTITUTE("Sp.man: 0.00%",".",IF(VALUE("1.2")=1.2,".",","),2)</f>
        <v>Sp.man: 0.00%</v>
      </c>
      <c r="G186" s="31" t="str">
        <f>SUBSTITUTE("Sp.uti: 0.00%",".",IF(VALUE("1.2")=1.2,".",","),2)</f>
        <v>Sp.uti: 0.00%</v>
      </c>
    </row>
    <row r="187" spans="1:9" x14ac:dyDescent="0.25">
      <c r="A187" s="54" t="s">
        <v>99</v>
      </c>
      <c r="B187" s="55"/>
      <c r="C187" s="55"/>
      <c r="D187" s="55"/>
      <c r="E187" s="55"/>
      <c r="F187" s="55"/>
      <c r="G187" s="55"/>
    </row>
    <row r="188" spans="1:9" x14ac:dyDescent="0.25">
      <c r="A188" s="55"/>
      <c r="B188" s="55"/>
      <c r="C188" s="55"/>
      <c r="D188" s="55"/>
      <c r="E188" s="55"/>
      <c r="F188" s="55"/>
      <c r="G188" s="55"/>
    </row>
    <row r="189" spans="1:9" x14ac:dyDescent="0.25">
      <c r="A189" s="52" t="s">
        <v>27</v>
      </c>
      <c r="B189" s="53"/>
      <c r="C189" s="53"/>
      <c r="D189" s="53"/>
      <c r="E189" s="53"/>
      <c r="F189" s="53"/>
      <c r="G189" s="53"/>
      <c r="H189" s="33"/>
      <c r="I189" s="34"/>
    </row>
    <row r="190" spans="1:9" x14ac:dyDescent="0.25">
      <c r="B190" s="2">
        <v>36</v>
      </c>
      <c r="C190" s="3" t="s">
        <v>100</v>
      </c>
      <c r="D190" s="5" t="s">
        <v>101</v>
      </c>
      <c r="G190" s="6">
        <v>11520</v>
      </c>
    </row>
    <row r="191" spans="1:9" x14ac:dyDescent="0.25">
      <c r="D191" s="31" t="str">
        <f>SUBSTITUTE("Sp.mat: 0.00%",".",IF(VALUE("1.2")=1.2,".",","),2)</f>
        <v>Sp.mat: 0.00%</v>
      </c>
      <c r="F191" s="31" t="str">
        <f>SUBSTITUTE("Sp.man: 0.00%",".",IF(VALUE("1.2")=1.2,".",","),2)</f>
        <v>Sp.man: 0.00%</v>
      </c>
      <c r="G191" s="31" t="str">
        <f>SUBSTITUTE("Sp.uti: 0.00%",".",IF(VALUE("1.2")=1.2,".",","),2)</f>
        <v>Sp.uti: 0.00%</v>
      </c>
    </row>
    <row r="192" spans="1:9" x14ac:dyDescent="0.25">
      <c r="A192" s="54" t="s">
        <v>102</v>
      </c>
      <c r="B192" s="55"/>
      <c r="C192" s="55"/>
      <c r="D192" s="55"/>
      <c r="E192" s="55"/>
      <c r="F192" s="55"/>
      <c r="G192" s="55"/>
    </row>
    <row r="193" spans="1:9" x14ac:dyDescent="0.25">
      <c r="A193" s="55"/>
      <c r="B193" s="55"/>
      <c r="C193" s="55"/>
      <c r="D193" s="55"/>
      <c r="E193" s="55"/>
      <c r="F193" s="55"/>
      <c r="G193" s="55"/>
    </row>
    <row r="194" spans="1:9" x14ac:dyDescent="0.25">
      <c r="A194" s="52" t="s">
        <v>27</v>
      </c>
      <c r="B194" s="53"/>
      <c r="C194" s="53"/>
      <c r="D194" s="53"/>
      <c r="E194" s="53"/>
      <c r="F194" s="53"/>
      <c r="G194" s="53"/>
      <c r="H194" s="33"/>
      <c r="I194" s="34"/>
    </row>
    <row r="195" spans="1:9" x14ac:dyDescent="0.25">
      <c r="B195" s="2">
        <v>37</v>
      </c>
      <c r="C195" s="3" t="s">
        <v>103</v>
      </c>
      <c r="D195" s="5" t="s">
        <v>25</v>
      </c>
      <c r="G195" s="6">
        <v>350</v>
      </c>
    </row>
    <row r="196" spans="1:9" x14ac:dyDescent="0.25">
      <c r="D196" s="31" t="str">
        <f>SUBSTITUTE("Sp.mat: 0.00%",".",IF(VALUE("1.2")=1.2,".",","),2)</f>
        <v>Sp.mat: 0.00%</v>
      </c>
      <c r="F196" s="31" t="str">
        <f>SUBSTITUTE("Sp.man: 0.00%",".",IF(VALUE("1.2")=1.2,".",","),2)</f>
        <v>Sp.man: 0.00%</v>
      </c>
      <c r="G196" s="31" t="str">
        <f>SUBSTITUTE("Sp.uti: 0.00%",".",IF(VALUE("1.2")=1.2,".",","),2)</f>
        <v>Sp.uti: 0.00%</v>
      </c>
    </row>
    <row r="197" spans="1:9" x14ac:dyDescent="0.25">
      <c r="A197" s="54" t="s">
        <v>104</v>
      </c>
      <c r="B197" s="55"/>
      <c r="C197" s="55"/>
      <c r="D197" s="55"/>
      <c r="E197" s="55"/>
      <c r="F197" s="55"/>
      <c r="G197" s="55"/>
    </row>
    <row r="198" spans="1:9" x14ac:dyDescent="0.25">
      <c r="A198" s="55"/>
      <c r="B198" s="55"/>
      <c r="C198" s="55"/>
      <c r="D198" s="55"/>
      <c r="E198" s="55"/>
      <c r="F198" s="55"/>
      <c r="G198" s="55"/>
    </row>
    <row r="199" spans="1:9" x14ac:dyDescent="0.25">
      <c r="A199" s="52" t="s">
        <v>27</v>
      </c>
      <c r="B199" s="53"/>
      <c r="C199" s="53"/>
      <c r="D199" s="53"/>
      <c r="E199" s="53"/>
      <c r="F199" s="53"/>
      <c r="G199" s="53"/>
      <c r="H199" s="33"/>
      <c r="I199" s="34"/>
    </row>
    <row r="200" spans="1:9" x14ac:dyDescent="0.25">
      <c r="B200" s="2">
        <v>38</v>
      </c>
      <c r="C200" s="3" t="s">
        <v>105</v>
      </c>
      <c r="D200" s="5" t="s">
        <v>25</v>
      </c>
      <c r="G200" s="6">
        <v>179</v>
      </c>
    </row>
    <row r="201" spans="1:9" x14ac:dyDescent="0.25">
      <c r="D201" s="31" t="str">
        <f>SUBSTITUTE("Sp.mat: 0.00%",".",IF(VALUE("1.2")=1.2,".",","),2)</f>
        <v>Sp.mat: 0.00%</v>
      </c>
      <c r="F201" s="31" t="str">
        <f>SUBSTITUTE("Sp.man: 0.00%",".",IF(VALUE("1.2")=1.2,".",","),2)</f>
        <v>Sp.man: 0.00%</v>
      </c>
      <c r="G201" s="31" t="str">
        <f>SUBSTITUTE("Sp.uti: 0.00%",".",IF(VALUE("1.2")=1.2,".",","),2)</f>
        <v>Sp.uti: 0.00%</v>
      </c>
    </row>
    <row r="202" spans="1:9" x14ac:dyDescent="0.25">
      <c r="A202" s="54" t="s">
        <v>106</v>
      </c>
      <c r="B202" s="55"/>
      <c r="C202" s="55"/>
      <c r="D202" s="55"/>
      <c r="E202" s="55"/>
      <c r="F202" s="55"/>
      <c r="G202" s="55"/>
    </row>
    <row r="203" spans="1:9" x14ac:dyDescent="0.25">
      <c r="A203" s="55"/>
      <c r="B203" s="55"/>
      <c r="C203" s="55"/>
      <c r="D203" s="55"/>
      <c r="E203" s="55"/>
      <c r="F203" s="55"/>
      <c r="G203" s="55"/>
    </row>
    <row r="204" spans="1:9" x14ac:dyDescent="0.25">
      <c r="A204" s="56" t="s">
        <v>27</v>
      </c>
      <c r="B204" s="57"/>
      <c r="C204" s="57"/>
      <c r="D204" s="57"/>
      <c r="E204" s="57"/>
      <c r="F204" s="57"/>
      <c r="G204" s="57"/>
      <c r="H204" s="35"/>
      <c r="I204" s="36"/>
    </row>
    <row r="205" spans="1:9" x14ac:dyDescent="0.25">
      <c r="A205" s="58" t="s">
        <v>107</v>
      </c>
      <c r="B205" s="58"/>
      <c r="C205" s="58"/>
      <c r="D205" s="58"/>
      <c r="E205" s="58"/>
      <c r="F205" s="58"/>
      <c r="G205" s="58"/>
      <c r="H205" s="58"/>
      <c r="I205" s="58"/>
    </row>
    <row r="206" spans="1:9" x14ac:dyDescent="0.25">
      <c r="B206" s="2">
        <v>39</v>
      </c>
      <c r="C206" s="3" t="s">
        <v>108</v>
      </c>
      <c r="D206" s="5" t="s">
        <v>29</v>
      </c>
      <c r="G206" s="6">
        <v>28</v>
      </c>
    </row>
    <row r="207" spans="1:9" x14ac:dyDescent="0.25">
      <c r="D207" s="31" t="str">
        <f>SUBSTITUTE("Sp.mat: 0.00%",".",IF(VALUE("1.2")=1.2,".",","),2)</f>
        <v>Sp.mat: 0.00%</v>
      </c>
      <c r="F207" s="31" t="str">
        <f>SUBSTITUTE("Sp.man: 0.00%",".",IF(VALUE("1.2")=1.2,".",","),2)</f>
        <v>Sp.man: 0.00%</v>
      </c>
      <c r="G207" s="31" t="str">
        <f>SUBSTITUTE("Sp.uti: 0.00%",".",IF(VALUE("1.2")=1.2,".",","),2)</f>
        <v>Sp.uti: 0.00%</v>
      </c>
    </row>
    <row r="208" spans="1:9" x14ac:dyDescent="0.25">
      <c r="A208" s="54" t="s">
        <v>109</v>
      </c>
      <c r="B208" s="55"/>
      <c r="C208" s="55"/>
      <c r="D208" s="55"/>
      <c r="E208" s="55"/>
      <c r="F208" s="55"/>
      <c r="G208" s="55"/>
    </row>
    <row r="209" spans="1:9" x14ac:dyDescent="0.25">
      <c r="A209" s="55"/>
      <c r="B209" s="55"/>
      <c r="C209" s="55"/>
      <c r="D209" s="55"/>
      <c r="E209" s="55"/>
      <c r="F209" s="55"/>
      <c r="G209" s="55"/>
    </row>
    <row r="210" spans="1:9" x14ac:dyDescent="0.25">
      <c r="A210" s="52" t="s">
        <v>27</v>
      </c>
      <c r="B210" s="53"/>
      <c r="C210" s="53"/>
      <c r="D210" s="53"/>
      <c r="E210" s="53"/>
      <c r="F210" s="53"/>
      <c r="G210" s="53"/>
      <c r="H210" s="33"/>
      <c r="I210" s="34"/>
    </row>
    <row r="211" spans="1:9" x14ac:dyDescent="0.25">
      <c r="B211" s="2">
        <v>40</v>
      </c>
      <c r="C211" s="3" t="s">
        <v>110</v>
      </c>
      <c r="D211" s="5" t="s">
        <v>52</v>
      </c>
      <c r="G211" s="6">
        <v>176</v>
      </c>
    </row>
    <row r="212" spans="1:9" x14ac:dyDescent="0.25">
      <c r="D212" s="31" t="str">
        <f>SUBSTITUTE("Sp.mat: 0.00%",".",IF(VALUE("1.2")=1.2,".",","),2)</f>
        <v>Sp.mat: 0.00%</v>
      </c>
      <c r="F212" s="31" t="str">
        <f>SUBSTITUTE("Sp.man: 0.00%",".",IF(VALUE("1.2")=1.2,".",","),2)</f>
        <v>Sp.man: 0.00%</v>
      </c>
      <c r="G212" s="31" t="str">
        <f>SUBSTITUTE("Sp.uti: 0.00%",".",IF(VALUE("1.2")=1.2,".",","),2)</f>
        <v>Sp.uti: 0.00%</v>
      </c>
    </row>
    <row r="213" spans="1:9" x14ac:dyDescent="0.25">
      <c r="A213" s="54" t="s">
        <v>111</v>
      </c>
      <c r="B213" s="55"/>
      <c r="C213" s="55"/>
      <c r="D213" s="55"/>
      <c r="E213" s="55"/>
      <c r="F213" s="55"/>
      <c r="G213" s="55"/>
    </row>
    <row r="214" spans="1:9" x14ac:dyDescent="0.25">
      <c r="A214" s="55"/>
      <c r="B214" s="55"/>
      <c r="C214" s="55"/>
      <c r="D214" s="55"/>
      <c r="E214" s="55"/>
      <c r="F214" s="55"/>
      <c r="G214" s="55"/>
    </row>
    <row r="215" spans="1:9" x14ac:dyDescent="0.25">
      <c r="A215" s="52" t="s">
        <v>27</v>
      </c>
      <c r="B215" s="53"/>
      <c r="C215" s="53"/>
      <c r="D215" s="53"/>
      <c r="E215" s="53"/>
      <c r="F215" s="53"/>
      <c r="G215" s="53"/>
      <c r="H215" s="33"/>
      <c r="I215" s="34"/>
    </row>
    <row r="216" spans="1:9" x14ac:dyDescent="0.25">
      <c r="B216" s="2">
        <v>41</v>
      </c>
      <c r="C216" s="3" t="s">
        <v>112</v>
      </c>
      <c r="D216" s="5" t="s">
        <v>52</v>
      </c>
      <c r="G216" s="6">
        <v>632</v>
      </c>
    </row>
    <row r="217" spans="1:9" x14ac:dyDescent="0.25">
      <c r="D217" s="31" t="str">
        <f>SUBSTITUTE("Sp.mat: 0.00%",".",IF(VALUE("1.2")=1.2,".",","),2)</f>
        <v>Sp.mat: 0.00%</v>
      </c>
      <c r="F217" s="31" t="str">
        <f>SUBSTITUTE("Sp.man: 0.00%",".",IF(VALUE("1.2")=1.2,".",","),2)</f>
        <v>Sp.man: 0.00%</v>
      </c>
      <c r="G217" s="31" t="str">
        <f>SUBSTITUTE("Sp.uti: 0.00%",".",IF(VALUE("1.2")=1.2,".",","),2)</f>
        <v>Sp.uti: 0.00%</v>
      </c>
    </row>
    <row r="218" spans="1:9" x14ac:dyDescent="0.25">
      <c r="A218" s="54" t="s">
        <v>113</v>
      </c>
      <c r="B218" s="55"/>
      <c r="C218" s="55"/>
      <c r="D218" s="55"/>
      <c r="E218" s="55"/>
      <c r="F218" s="55"/>
      <c r="G218" s="55"/>
    </row>
    <row r="219" spans="1:9" x14ac:dyDescent="0.25">
      <c r="A219" s="55"/>
      <c r="B219" s="55"/>
      <c r="C219" s="55"/>
      <c r="D219" s="55"/>
      <c r="E219" s="55"/>
      <c r="F219" s="55"/>
      <c r="G219" s="55"/>
    </row>
    <row r="220" spans="1:9" x14ac:dyDescent="0.25">
      <c r="A220" s="52" t="s">
        <v>27</v>
      </c>
      <c r="B220" s="53"/>
      <c r="C220" s="53"/>
      <c r="D220" s="53"/>
      <c r="E220" s="53"/>
      <c r="F220" s="53"/>
      <c r="G220" s="53"/>
      <c r="H220" s="33"/>
      <c r="I220" s="34"/>
    </row>
    <row r="221" spans="1:9" x14ac:dyDescent="0.25">
      <c r="B221" s="2">
        <v>42</v>
      </c>
      <c r="C221" s="3" t="s">
        <v>114</v>
      </c>
      <c r="D221" s="5" t="s">
        <v>29</v>
      </c>
      <c r="G221" s="6">
        <v>400</v>
      </c>
    </row>
    <row r="222" spans="1:9" x14ac:dyDescent="0.25">
      <c r="D222" s="31" t="str">
        <f>SUBSTITUTE("Sp.mat: 0.00%",".",IF(VALUE("1.2")=1.2,".",","),2)</f>
        <v>Sp.mat: 0.00%</v>
      </c>
      <c r="F222" s="31" t="str">
        <f>SUBSTITUTE("Sp.man: 0.00%",".",IF(VALUE("1.2")=1.2,".",","),2)</f>
        <v>Sp.man: 0.00%</v>
      </c>
      <c r="G222" s="31" t="str">
        <f>SUBSTITUTE("Sp.uti: 0.00%",".",IF(VALUE("1.2")=1.2,".",","),2)</f>
        <v>Sp.uti: 0.00%</v>
      </c>
    </row>
    <row r="223" spans="1:9" x14ac:dyDescent="0.25">
      <c r="A223" s="54" t="s">
        <v>115</v>
      </c>
      <c r="B223" s="55"/>
      <c r="C223" s="55"/>
      <c r="D223" s="55"/>
      <c r="E223" s="55"/>
      <c r="F223" s="55"/>
      <c r="G223" s="55"/>
    </row>
    <row r="224" spans="1:9" x14ac:dyDescent="0.25">
      <c r="A224" s="55"/>
      <c r="B224" s="55"/>
      <c r="C224" s="55"/>
      <c r="D224" s="55"/>
      <c r="E224" s="55"/>
      <c r="F224" s="55"/>
      <c r="G224" s="55"/>
    </row>
    <row r="225" spans="1:9" x14ac:dyDescent="0.25">
      <c r="A225" s="52" t="s">
        <v>116</v>
      </c>
      <c r="B225" s="53"/>
      <c r="C225" s="53"/>
      <c r="D225" s="53"/>
      <c r="E225" s="53"/>
      <c r="F225" s="53"/>
      <c r="G225" s="53"/>
      <c r="H225" s="33"/>
      <c r="I225" s="34"/>
    </row>
    <row r="226" spans="1:9" x14ac:dyDescent="0.25">
      <c r="B226" s="2">
        <v>43</v>
      </c>
      <c r="C226" s="3" t="s">
        <v>117</v>
      </c>
      <c r="D226" s="5" t="s">
        <v>25</v>
      </c>
      <c r="G226" s="6">
        <v>200</v>
      </c>
    </row>
    <row r="227" spans="1:9" x14ac:dyDescent="0.25">
      <c r="D227" s="31" t="str">
        <f>SUBSTITUTE("Sp.mat: 0.00%",".",IF(VALUE("1.2")=1.2,".",","),2)</f>
        <v>Sp.mat: 0.00%</v>
      </c>
      <c r="F227" s="31" t="str">
        <f>SUBSTITUTE("Sp.man: 0.00%",".",IF(VALUE("1.2")=1.2,".",","),2)</f>
        <v>Sp.man: 0.00%</v>
      </c>
      <c r="G227" s="31" t="str">
        <f>SUBSTITUTE("Sp.uti: 0.00%",".",IF(VALUE("1.2")=1.2,".",","),2)</f>
        <v>Sp.uti: 0.00%</v>
      </c>
    </row>
    <row r="228" spans="1:9" x14ac:dyDescent="0.25">
      <c r="A228" s="54" t="s">
        <v>118</v>
      </c>
      <c r="B228" s="55"/>
      <c r="C228" s="55"/>
      <c r="D228" s="55"/>
      <c r="E228" s="55"/>
      <c r="F228" s="55"/>
      <c r="G228" s="55"/>
    </row>
    <row r="229" spans="1:9" x14ac:dyDescent="0.25">
      <c r="A229" s="55"/>
      <c r="B229" s="55"/>
      <c r="C229" s="55"/>
      <c r="D229" s="55"/>
      <c r="E229" s="55"/>
      <c r="F229" s="55"/>
      <c r="G229" s="55"/>
    </row>
    <row r="230" spans="1:9" x14ac:dyDescent="0.25">
      <c r="A230" s="52" t="s">
        <v>116</v>
      </c>
      <c r="B230" s="53"/>
      <c r="C230" s="53"/>
      <c r="D230" s="53"/>
      <c r="E230" s="53"/>
      <c r="F230" s="53"/>
      <c r="G230" s="53"/>
      <c r="H230" s="33"/>
      <c r="I230" s="34"/>
    </row>
    <row r="231" spans="1:9" x14ac:dyDescent="0.25">
      <c r="B231" s="2">
        <v>44</v>
      </c>
      <c r="C231" s="3" t="s">
        <v>119</v>
      </c>
      <c r="D231" s="5" t="s">
        <v>29</v>
      </c>
      <c r="G231" s="6">
        <v>212</v>
      </c>
    </row>
    <row r="232" spans="1:9" x14ac:dyDescent="0.25">
      <c r="D232" s="31" t="str">
        <f>SUBSTITUTE("Sp.mat: 0.00%",".",IF(VALUE("1.2")=1.2,".",","),2)</f>
        <v>Sp.mat: 0.00%</v>
      </c>
      <c r="F232" s="31" t="str">
        <f>SUBSTITUTE("Sp.man: 0.00%",".",IF(VALUE("1.2")=1.2,".",","),2)</f>
        <v>Sp.man: 0.00%</v>
      </c>
      <c r="G232" s="31" t="str">
        <f>SUBSTITUTE("Sp.uti: 0.00%",".",IF(VALUE("1.2")=1.2,".",","),2)</f>
        <v>Sp.uti: 0.00%</v>
      </c>
    </row>
    <row r="233" spans="1:9" x14ac:dyDescent="0.25">
      <c r="A233" s="54" t="s">
        <v>120</v>
      </c>
      <c r="B233" s="55"/>
      <c r="C233" s="55"/>
      <c r="D233" s="55"/>
      <c r="E233" s="55"/>
      <c r="F233" s="55"/>
      <c r="G233" s="55"/>
    </row>
    <row r="234" spans="1:9" x14ac:dyDescent="0.25">
      <c r="A234" s="55"/>
      <c r="B234" s="55"/>
      <c r="C234" s="55"/>
      <c r="D234" s="55"/>
      <c r="E234" s="55"/>
      <c r="F234" s="55"/>
      <c r="G234" s="55"/>
    </row>
    <row r="235" spans="1:9" x14ac:dyDescent="0.25">
      <c r="A235" s="52" t="s">
        <v>116</v>
      </c>
      <c r="B235" s="53"/>
      <c r="C235" s="53"/>
      <c r="D235" s="53"/>
      <c r="E235" s="53"/>
      <c r="F235" s="53"/>
      <c r="G235" s="53"/>
      <c r="H235" s="33"/>
      <c r="I235" s="34"/>
    </row>
    <row r="236" spans="1:9" x14ac:dyDescent="0.25">
      <c r="B236" s="2">
        <v>45</v>
      </c>
      <c r="C236" s="3" t="s">
        <v>121</v>
      </c>
      <c r="D236" s="5" t="s">
        <v>122</v>
      </c>
      <c r="G236" s="6">
        <v>0.9</v>
      </c>
    </row>
    <row r="237" spans="1:9" x14ac:dyDescent="0.25">
      <c r="D237" s="31" t="str">
        <f>SUBSTITUTE("Sp.mat: 0.00%",".",IF(VALUE("1.2")=1.2,".",","),2)</f>
        <v>Sp.mat: 0.00%</v>
      </c>
      <c r="F237" s="31" t="str">
        <f>SUBSTITUTE("Sp.man: 0.00%",".",IF(VALUE("1.2")=1.2,".",","),2)</f>
        <v>Sp.man: 0.00%</v>
      </c>
      <c r="G237" s="31" t="str">
        <f>SUBSTITUTE("Sp.uti: 0.00%",".",IF(VALUE("1.2")=1.2,".",","),2)</f>
        <v>Sp.uti: 0.00%</v>
      </c>
    </row>
    <row r="238" spans="1:9" x14ac:dyDescent="0.25">
      <c r="A238" s="54" t="s">
        <v>123</v>
      </c>
      <c r="B238" s="55"/>
      <c r="C238" s="55"/>
      <c r="D238" s="55"/>
      <c r="E238" s="55"/>
      <c r="F238" s="55"/>
      <c r="G238" s="55"/>
    </row>
    <row r="239" spans="1:9" x14ac:dyDescent="0.25">
      <c r="A239" s="55"/>
      <c r="B239" s="55"/>
      <c r="C239" s="55"/>
      <c r="D239" s="55"/>
      <c r="E239" s="55"/>
      <c r="F239" s="55"/>
      <c r="G239" s="55"/>
    </row>
    <row r="240" spans="1:9" x14ac:dyDescent="0.25">
      <c r="A240" s="52" t="s">
        <v>116</v>
      </c>
      <c r="B240" s="53"/>
      <c r="C240" s="53"/>
      <c r="D240" s="53"/>
      <c r="E240" s="53"/>
      <c r="F240" s="53"/>
      <c r="G240" s="53"/>
      <c r="H240" s="33"/>
      <c r="I240" s="34"/>
    </row>
    <row r="241" spans="1:9" x14ac:dyDescent="0.25">
      <c r="B241" s="2">
        <v>46</v>
      </c>
      <c r="C241" s="3" t="s">
        <v>124</v>
      </c>
      <c r="D241" s="5" t="s">
        <v>29</v>
      </c>
      <c r="G241" s="6">
        <v>5</v>
      </c>
    </row>
    <row r="242" spans="1:9" x14ac:dyDescent="0.25">
      <c r="D242" s="31" t="str">
        <f>SUBSTITUTE("Sp.mat: 0.00%",".",IF(VALUE("1.2")=1.2,".",","),2)</f>
        <v>Sp.mat: 0.00%</v>
      </c>
      <c r="F242" s="31" t="str">
        <f>SUBSTITUTE("Sp.man: 0.00%",".",IF(VALUE("1.2")=1.2,".",","),2)</f>
        <v>Sp.man: 0.00%</v>
      </c>
      <c r="G242" s="31" t="str">
        <f>SUBSTITUTE("Sp.uti: 0.00%",".",IF(VALUE("1.2")=1.2,".",","),2)</f>
        <v>Sp.uti: 0.00%</v>
      </c>
    </row>
    <row r="243" spans="1:9" x14ac:dyDescent="0.25">
      <c r="A243" s="54" t="s">
        <v>125</v>
      </c>
      <c r="B243" s="55"/>
      <c r="C243" s="55"/>
      <c r="D243" s="55"/>
      <c r="E243" s="55"/>
      <c r="F243" s="55"/>
      <c r="G243" s="55"/>
    </row>
    <row r="244" spans="1:9" x14ac:dyDescent="0.25">
      <c r="A244" s="55"/>
      <c r="B244" s="55"/>
      <c r="C244" s="55"/>
      <c r="D244" s="55"/>
      <c r="E244" s="55"/>
      <c r="F244" s="55"/>
      <c r="G244" s="55"/>
    </row>
    <row r="245" spans="1:9" x14ac:dyDescent="0.25">
      <c r="A245" s="56" t="s">
        <v>116</v>
      </c>
      <c r="B245" s="57"/>
      <c r="C245" s="57"/>
      <c r="D245" s="57"/>
      <c r="E245" s="57"/>
      <c r="F245" s="57"/>
      <c r="G245" s="57"/>
      <c r="H245" s="35"/>
      <c r="I245" s="36"/>
    </row>
    <row r="246" spans="1:9" x14ac:dyDescent="0.25">
      <c r="A246" s="58" t="s">
        <v>126</v>
      </c>
      <c r="B246" s="58"/>
      <c r="C246" s="58"/>
      <c r="D246" s="58"/>
      <c r="E246" s="58"/>
      <c r="F246" s="58"/>
      <c r="G246" s="58"/>
      <c r="H246" s="58"/>
      <c r="I246" s="58"/>
    </row>
    <row r="247" spans="1:9" x14ac:dyDescent="0.25">
      <c r="B247" s="2">
        <v>47</v>
      </c>
      <c r="C247" s="3" t="s">
        <v>127</v>
      </c>
      <c r="D247" s="5" t="s">
        <v>29</v>
      </c>
      <c r="G247" s="6">
        <v>50</v>
      </c>
    </row>
    <row r="248" spans="1:9" x14ac:dyDescent="0.25">
      <c r="D248" s="31" t="str">
        <f>SUBSTITUTE("Sp.mat: 0.00%",".",IF(VALUE("1.2")=1.2,".",","),2)</f>
        <v>Sp.mat: 0.00%</v>
      </c>
      <c r="F248" s="31" t="str">
        <f>SUBSTITUTE("Sp.man: 0.00%",".",IF(VALUE("1.2")=1.2,".",","),2)</f>
        <v>Sp.man: 0.00%</v>
      </c>
      <c r="G248" s="31" t="str">
        <f>SUBSTITUTE("Sp.uti: 0.00%",".",IF(VALUE("1.2")=1.2,".",","),2)</f>
        <v>Sp.uti: 0.00%</v>
      </c>
    </row>
    <row r="249" spans="1:9" x14ac:dyDescent="0.25">
      <c r="A249" s="54" t="s">
        <v>128</v>
      </c>
      <c r="B249" s="55"/>
      <c r="C249" s="55"/>
      <c r="D249" s="55"/>
      <c r="E249" s="55"/>
      <c r="F249" s="55"/>
      <c r="G249" s="55"/>
    </row>
    <row r="250" spans="1:9" x14ac:dyDescent="0.25">
      <c r="A250" s="55"/>
      <c r="B250" s="55"/>
      <c r="C250" s="55"/>
      <c r="D250" s="55"/>
      <c r="E250" s="55"/>
      <c r="F250" s="55"/>
      <c r="G250" s="55"/>
    </row>
    <row r="251" spans="1:9" x14ac:dyDescent="0.25">
      <c r="A251" s="56" t="s">
        <v>129</v>
      </c>
      <c r="B251" s="57"/>
      <c r="C251" s="57"/>
      <c r="D251" s="57"/>
      <c r="E251" s="57"/>
      <c r="F251" s="57"/>
      <c r="G251" s="57"/>
      <c r="H251" s="35"/>
      <c r="I251" s="36"/>
    </row>
    <row r="252" spans="1:9" x14ac:dyDescent="0.25">
      <c r="A252" s="58" t="s">
        <v>126</v>
      </c>
      <c r="B252" s="58"/>
      <c r="C252" s="58"/>
      <c r="D252" s="58"/>
      <c r="E252" s="58"/>
      <c r="F252" s="58"/>
      <c r="G252" s="58"/>
      <c r="H252" s="58"/>
      <c r="I252" s="58"/>
    </row>
    <row r="253" spans="1:9" x14ac:dyDescent="0.25">
      <c r="B253" s="2">
        <v>48</v>
      </c>
      <c r="C253" s="3" t="s">
        <v>130</v>
      </c>
      <c r="D253" s="5" t="s">
        <v>29</v>
      </c>
      <c r="G253" s="6">
        <v>14</v>
      </c>
    </row>
    <row r="254" spans="1:9" x14ac:dyDescent="0.25">
      <c r="D254" s="31" t="str">
        <f>SUBSTITUTE("Sp.mat: 0.00%",".",IF(VALUE("1.2")=1.2,".",","),2)</f>
        <v>Sp.mat: 0.00%</v>
      </c>
      <c r="F254" s="31" t="str">
        <f>SUBSTITUTE("Sp.man: 0.00%",".",IF(VALUE("1.2")=1.2,".",","),2)</f>
        <v>Sp.man: 0.00%</v>
      </c>
      <c r="G254" s="31" t="str">
        <f>SUBSTITUTE("Sp.uti: 0.00%",".",IF(VALUE("1.2")=1.2,".",","),2)</f>
        <v>Sp.uti: 0.00%</v>
      </c>
    </row>
    <row r="255" spans="1:9" x14ac:dyDescent="0.25">
      <c r="A255" s="54" t="s">
        <v>131</v>
      </c>
      <c r="B255" s="55"/>
      <c r="C255" s="55"/>
      <c r="D255" s="55"/>
      <c r="E255" s="55"/>
      <c r="F255" s="55"/>
      <c r="G255" s="55"/>
    </row>
    <row r="256" spans="1:9" x14ac:dyDescent="0.25">
      <c r="A256" s="55"/>
      <c r="B256" s="55"/>
      <c r="C256" s="55"/>
      <c r="D256" s="55"/>
      <c r="E256" s="55"/>
      <c r="F256" s="55"/>
      <c r="G256" s="55"/>
    </row>
    <row r="257" spans="1:9" x14ac:dyDescent="0.25">
      <c r="A257" s="56" t="s">
        <v>129</v>
      </c>
      <c r="B257" s="57"/>
      <c r="C257" s="57"/>
      <c r="D257" s="57"/>
      <c r="E257" s="57"/>
      <c r="F257" s="57"/>
      <c r="G257" s="57"/>
      <c r="H257" s="35"/>
      <c r="I257" s="36"/>
    </row>
    <row r="258" spans="1:9" x14ac:dyDescent="0.25">
      <c r="A258" s="58" t="s">
        <v>126</v>
      </c>
      <c r="B258" s="58"/>
      <c r="C258" s="58"/>
      <c r="D258" s="58"/>
      <c r="E258" s="58"/>
      <c r="F258" s="58"/>
      <c r="G258" s="58"/>
      <c r="H258" s="58"/>
      <c r="I258" s="58"/>
    </row>
    <row r="259" spans="1:9" x14ac:dyDescent="0.25">
      <c r="B259" s="2">
        <v>49</v>
      </c>
      <c r="C259" s="3" t="s">
        <v>132</v>
      </c>
      <c r="D259" s="5" t="s">
        <v>25</v>
      </c>
      <c r="G259" s="6">
        <v>27</v>
      </c>
    </row>
    <row r="260" spans="1:9" x14ac:dyDescent="0.25">
      <c r="D260" s="31" t="str">
        <f>SUBSTITUTE("Sp.mat: 0.00%",".",IF(VALUE("1.2")=1.2,".",","),2)</f>
        <v>Sp.mat: 0.00%</v>
      </c>
      <c r="F260" s="31" t="str">
        <f>SUBSTITUTE("Sp.man: 0.00%",".",IF(VALUE("1.2")=1.2,".",","),2)</f>
        <v>Sp.man: 0.00%</v>
      </c>
      <c r="G260" s="31" t="str">
        <f>SUBSTITUTE("Sp.uti: 0.00%",".",IF(VALUE("1.2")=1.2,".",","),2)</f>
        <v>Sp.uti: 0.00%</v>
      </c>
    </row>
    <row r="261" spans="1:9" x14ac:dyDescent="0.25">
      <c r="A261" s="54" t="s">
        <v>133</v>
      </c>
      <c r="B261" s="55"/>
      <c r="C261" s="55"/>
      <c r="D261" s="55"/>
      <c r="E261" s="55"/>
      <c r="F261" s="55"/>
      <c r="G261" s="55"/>
    </row>
    <row r="262" spans="1:9" x14ac:dyDescent="0.25">
      <c r="A262" s="55"/>
      <c r="B262" s="55"/>
      <c r="C262" s="55"/>
      <c r="D262" s="55"/>
      <c r="E262" s="55"/>
      <c r="F262" s="55"/>
      <c r="G262" s="55"/>
    </row>
    <row r="263" spans="1:9" x14ac:dyDescent="0.25">
      <c r="A263" s="52" t="s">
        <v>134</v>
      </c>
      <c r="B263" s="53"/>
      <c r="C263" s="53"/>
      <c r="D263" s="53"/>
      <c r="E263" s="53"/>
      <c r="F263" s="53"/>
      <c r="G263" s="53"/>
      <c r="H263" s="33"/>
      <c r="I263" s="34"/>
    </row>
    <row r="264" spans="1:9" x14ac:dyDescent="0.25">
      <c r="B264" s="2">
        <v>50</v>
      </c>
      <c r="C264" s="3" t="s">
        <v>135</v>
      </c>
      <c r="D264" s="5" t="s">
        <v>63</v>
      </c>
      <c r="G264" s="6">
        <v>3730</v>
      </c>
    </row>
    <row r="265" spans="1:9" x14ac:dyDescent="0.25">
      <c r="D265" s="31" t="str">
        <f>SUBSTITUTE("Sp.mat: 0.00%",".",IF(VALUE("1.2")=1.2,".",","),2)</f>
        <v>Sp.mat: 0.00%</v>
      </c>
      <c r="F265" s="31" t="str">
        <f>SUBSTITUTE("Sp.man: 0.00%",".",IF(VALUE("1.2")=1.2,".",","),2)</f>
        <v>Sp.man: 0.00%</v>
      </c>
      <c r="G265" s="31" t="str">
        <f>SUBSTITUTE("Sp.uti: 0.00%",".",IF(VALUE("1.2")=1.2,".",","),2)</f>
        <v>Sp.uti: 0.00%</v>
      </c>
    </row>
    <row r="266" spans="1:9" x14ac:dyDescent="0.25">
      <c r="A266" s="54" t="s">
        <v>136</v>
      </c>
      <c r="B266" s="55"/>
      <c r="C266" s="55"/>
      <c r="D266" s="55"/>
      <c r="E266" s="55"/>
      <c r="F266" s="55"/>
      <c r="G266" s="55"/>
    </row>
    <row r="267" spans="1:9" x14ac:dyDescent="0.25">
      <c r="A267" s="55"/>
      <c r="B267" s="55"/>
      <c r="C267" s="55"/>
      <c r="D267" s="55"/>
      <c r="E267" s="55"/>
      <c r="F267" s="55"/>
      <c r="G267" s="55"/>
    </row>
    <row r="268" spans="1:9" x14ac:dyDescent="0.25">
      <c r="A268" s="52" t="s">
        <v>129</v>
      </c>
      <c r="B268" s="53"/>
      <c r="C268" s="53"/>
      <c r="D268" s="53"/>
      <c r="E268" s="53"/>
      <c r="F268" s="53"/>
      <c r="G268" s="53"/>
      <c r="H268" s="33"/>
      <c r="I268" s="34"/>
    </row>
    <row r="269" spans="1:9" x14ac:dyDescent="0.25">
      <c r="B269" s="2">
        <v>51</v>
      </c>
      <c r="C269" s="3" t="s">
        <v>137</v>
      </c>
      <c r="D269" s="5" t="s">
        <v>63</v>
      </c>
      <c r="G269" s="6">
        <v>146</v>
      </c>
    </row>
    <row r="270" spans="1:9" x14ac:dyDescent="0.25">
      <c r="D270" s="31" t="str">
        <f>SUBSTITUTE("Sp.mat: 0.00%",".",IF(VALUE("1.2")=1.2,".",","),2)</f>
        <v>Sp.mat: 0.00%</v>
      </c>
      <c r="F270" s="31" t="str">
        <f>SUBSTITUTE("Sp.man: 0.00%",".",IF(VALUE("1.2")=1.2,".",","),2)</f>
        <v>Sp.man: 0.00%</v>
      </c>
      <c r="G270" s="31" t="str">
        <f>SUBSTITUTE("Sp.uti: 0.00%",".",IF(VALUE("1.2")=1.2,".",","),2)</f>
        <v>Sp.uti: 0.00%</v>
      </c>
    </row>
    <row r="271" spans="1:9" x14ac:dyDescent="0.25">
      <c r="A271" s="54" t="s">
        <v>138</v>
      </c>
      <c r="B271" s="55"/>
      <c r="C271" s="55"/>
      <c r="D271" s="55"/>
      <c r="E271" s="55"/>
      <c r="F271" s="55"/>
      <c r="G271" s="55"/>
    </row>
    <row r="272" spans="1:9" x14ac:dyDescent="0.25">
      <c r="A272" s="55"/>
      <c r="B272" s="55"/>
      <c r="C272" s="55"/>
      <c r="D272" s="55"/>
      <c r="E272" s="55"/>
      <c r="F272" s="55"/>
      <c r="G272" s="55"/>
    </row>
    <row r="273" spans="1:9" x14ac:dyDescent="0.25">
      <c r="A273" s="56" t="s">
        <v>27</v>
      </c>
      <c r="B273" s="57"/>
      <c r="C273" s="57"/>
      <c r="D273" s="57"/>
      <c r="E273" s="57"/>
      <c r="F273" s="57"/>
      <c r="G273" s="57"/>
      <c r="H273" s="35"/>
      <c r="I273" s="36"/>
    </row>
    <row r="274" spans="1:9" x14ac:dyDescent="0.25">
      <c r="A274" s="58" t="s">
        <v>139</v>
      </c>
      <c r="B274" s="58"/>
      <c r="C274" s="58"/>
      <c r="D274" s="58"/>
      <c r="E274" s="58"/>
      <c r="F274" s="58"/>
      <c r="G274" s="58"/>
      <c r="H274" s="58"/>
      <c r="I274" s="58"/>
    </row>
    <row r="275" spans="1:9" x14ac:dyDescent="0.25">
      <c r="B275" s="2">
        <v>52</v>
      </c>
      <c r="C275" s="3" t="s">
        <v>140</v>
      </c>
      <c r="D275" s="5" t="s">
        <v>25</v>
      </c>
      <c r="G275" s="6">
        <v>23</v>
      </c>
    </row>
    <row r="276" spans="1:9" x14ac:dyDescent="0.25">
      <c r="D276" s="31" t="str">
        <f>SUBSTITUTE("Sp.mat: 0.00%",".",IF(VALUE("1.2")=1.2,".",","),2)</f>
        <v>Sp.mat: 0.00%</v>
      </c>
      <c r="F276" s="31" t="str">
        <f>SUBSTITUTE("Sp.man: 0.00%",".",IF(VALUE("1.2")=1.2,".",","),2)</f>
        <v>Sp.man: 0.00%</v>
      </c>
      <c r="G276" s="31" t="str">
        <f>SUBSTITUTE("Sp.uti: 0.00%",".",IF(VALUE("1.2")=1.2,".",","),2)</f>
        <v>Sp.uti: 0.00%</v>
      </c>
    </row>
    <row r="277" spans="1:9" x14ac:dyDescent="0.25">
      <c r="A277" s="54" t="s">
        <v>141</v>
      </c>
      <c r="B277" s="55"/>
      <c r="C277" s="55"/>
      <c r="D277" s="55"/>
      <c r="E277" s="55"/>
      <c r="F277" s="55"/>
      <c r="G277" s="55"/>
    </row>
    <row r="278" spans="1:9" x14ac:dyDescent="0.25">
      <c r="A278" s="55"/>
      <c r="B278" s="55"/>
      <c r="C278" s="55"/>
      <c r="D278" s="55"/>
      <c r="E278" s="55"/>
      <c r="F278" s="55"/>
      <c r="G278" s="55"/>
    </row>
    <row r="279" spans="1:9" x14ac:dyDescent="0.25">
      <c r="A279" s="56" t="s">
        <v>129</v>
      </c>
      <c r="B279" s="57"/>
      <c r="C279" s="57"/>
      <c r="D279" s="57"/>
      <c r="E279" s="57"/>
      <c r="F279" s="57"/>
      <c r="G279" s="57"/>
      <c r="H279" s="35"/>
      <c r="I279" s="36"/>
    </row>
    <row r="280" spans="1:9" x14ac:dyDescent="0.25">
      <c r="A280" s="58" t="s">
        <v>142</v>
      </c>
      <c r="B280" s="58"/>
      <c r="C280" s="58"/>
      <c r="D280" s="58"/>
      <c r="E280" s="58"/>
      <c r="F280" s="58"/>
      <c r="G280" s="58"/>
      <c r="H280" s="58"/>
      <c r="I280" s="58"/>
    </row>
    <row r="281" spans="1:9" x14ac:dyDescent="0.25">
      <c r="B281" s="2">
        <v>53</v>
      </c>
      <c r="C281" s="3" t="s">
        <v>143</v>
      </c>
      <c r="D281" s="5" t="s">
        <v>144</v>
      </c>
      <c r="G281" s="6">
        <v>3025</v>
      </c>
    </row>
    <row r="282" spans="1:9" x14ac:dyDescent="0.25">
      <c r="D282" s="31" t="str">
        <f>SUBSTITUTE("Sp.mat: 0.00%",".",IF(VALUE("1.2")=1.2,".",","),2)</f>
        <v>Sp.mat: 0.00%</v>
      </c>
      <c r="F282" s="31" t="str">
        <f>SUBSTITUTE("Sp.man: 0.00%",".",IF(VALUE("1.2")=1.2,".",","),2)</f>
        <v>Sp.man: 0.00%</v>
      </c>
      <c r="G282" s="31" t="str">
        <f>SUBSTITUTE("Sp.uti: 0.00%",".",IF(VALUE("1.2")=1.2,".",","),2)</f>
        <v>Sp.uti: 0.00%</v>
      </c>
    </row>
    <row r="283" spans="1:9" x14ac:dyDescent="0.25">
      <c r="A283" s="54" t="s">
        <v>145</v>
      </c>
      <c r="B283" s="55"/>
      <c r="C283" s="55"/>
      <c r="D283" s="55"/>
      <c r="E283" s="55"/>
      <c r="F283" s="55"/>
      <c r="G283" s="55"/>
    </row>
    <row r="284" spans="1:9" x14ac:dyDescent="0.25">
      <c r="A284" s="55"/>
      <c r="B284" s="55"/>
      <c r="C284" s="55"/>
      <c r="D284" s="55"/>
      <c r="E284" s="55"/>
      <c r="F284" s="55"/>
      <c r="G284" s="55"/>
    </row>
    <row r="285" spans="1:9" x14ac:dyDescent="0.25">
      <c r="A285" s="52" t="s">
        <v>27</v>
      </c>
      <c r="B285" s="53"/>
      <c r="C285" s="53"/>
      <c r="D285" s="53"/>
      <c r="E285" s="53"/>
      <c r="F285" s="53"/>
      <c r="G285" s="53"/>
      <c r="H285" s="33"/>
      <c r="I285" s="34"/>
    </row>
    <row r="286" spans="1:9" x14ac:dyDescent="0.25">
      <c r="B286" s="2">
        <v>54</v>
      </c>
      <c r="C286" s="3" t="s">
        <v>146</v>
      </c>
      <c r="D286" s="5" t="s">
        <v>144</v>
      </c>
      <c r="G286" s="6">
        <v>3165</v>
      </c>
    </row>
    <row r="287" spans="1:9" x14ac:dyDescent="0.25">
      <c r="D287" s="31" t="str">
        <f>SUBSTITUTE("Sp.mat: 0.00%",".",IF(VALUE("1.2")=1.2,".",","),2)</f>
        <v>Sp.mat: 0.00%</v>
      </c>
      <c r="F287" s="31" t="str">
        <f>SUBSTITUTE("Sp.man: 0.00%",".",IF(VALUE("1.2")=1.2,".",","),2)</f>
        <v>Sp.man: 0.00%</v>
      </c>
      <c r="G287" s="31" t="str">
        <f>SUBSTITUTE("Sp.uti: 0.00%",".",IF(VALUE("1.2")=1.2,".",","),2)</f>
        <v>Sp.uti: 0.00%</v>
      </c>
    </row>
    <row r="288" spans="1:9" x14ac:dyDescent="0.25">
      <c r="A288" s="54" t="s">
        <v>147</v>
      </c>
      <c r="B288" s="55"/>
      <c r="C288" s="55"/>
      <c r="D288" s="55"/>
      <c r="E288" s="55"/>
      <c r="F288" s="55"/>
      <c r="G288" s="55"/>
    </row>
    <row r="289" spans="1:9" x14ac:dyDescent="0.25">
      <c r="A289" s="55"/>
      <c r="B289" s="55"/>
      <c r="C289" s="55"/>
      <c r="D289" s="55"/>
      <c r="E289" s="55"/>
      <c r="F289" s="55"/>
      <c r="G289" s="55"/>
    </row>
    <row r="290" spans="1:9" x14ac:dyDescent="0.25">
      <c r="A290" s="52" t="s">
        <v>27</v>
      </c>
      <c r="B290" s="53"/>
      <c r="C290" s="53"/>
      <c r="D290" s="53"/>
      <c r="E290" s="53"/>
      <c r="F290" s="53"/>
      <c r="G290" s="53"/>
      <c r="H290" s="33"/>
      <c r="I290" s="34"/>
    </row>
    <row r="291" spans="1:9" x14ac:dyDescent="0.25">
      <c r="B291" s="2">
        <v>55</v>
      </c>
      <c r="C291" s="3" t="s">
        <v>148</v>
      </c>
      <c r="D291" s="5" t="s">
        <v>144</v>
      </c>
      <c r="G291" s="6">
        <v>1875</v>
      </c>
    </row>
    <row r="292" spans="1:9" x14ac:dyDescent="0.25">
      <c r="D292" s="31" t="str">
        <f>SUBSTITUTE("Sp.mat: 0.00%",".",IF(VALUE("1.2")=1.2,".",","),2)</f>
        <v>Sp.mat: 0.00%</v>
      </c>
      <c r="F292" s="31" t="str">
        <f>SUBSTITUTE("Sp.man: 0.00%",".",IF(VALUE("1.2")=1.2,".",","),2)</f>
        <v>Sp.man: 0.00%</v>
      </c>
      <c r="G292" s="31" t="str">
        <f>SUBSTITUTE("Sp.uti: 0.00%",".",IF(VALUE("1.2")=1.2,".",","),2)</f>
        <v>Sp.uti: 0.00%</v>
      </c>
    </row>
    <row r="293" spans="1:9" x14ac:dyDescent="0.25">
      <c r="A293" s="54" t="s">
        <v>149</v>
      </c>
      <c r="B293" s="55"/>
      <c r="C293" s="55"/>
      <c r="D293" s="55"/>
      <c r="E293" s="55"/>
      <c r="F293" s="55"/>
      <c r="G293" s="55"/>
    </row>
    <row r="294" spans="1:9" x14ac:dyDescent="0.25">
      <c r="A294" s="55"/>
      <c r="B294" s="55"/>
      <c r="C294" s="55"/>
      <c r="D294" s="55"/>
      <c r="E294" s="55"/>
      <c r="F294" s="55"/>
      <c r="G294" s="55"/>
    </row>
    <row r="295" spans="1:9" x14ac:dyDescent="0.25">
      <c r="A295" s="52" t="s">
        <v>27</v>
      </c>
      <c r="B295" s="53"/>
      <c r="C295" s="53"/>
      <c r="D295" s="53"/>
      <c r="E295" s="53"/>
      <c r="F295" s="53"/>
      <c r="G295" s="53"/>
      <c r="H295" s="33"/>
      <c r="I295" s="34"/>
    </row>
    <row r="296" spans="1:9" x14ac:dyDescent="0.25">
      <c r="B296" s="2">
        <v>56</v>
      </c>
      <c r="C296" s="3" t="s">
        <v>150</v>
      </c>
      <c r="D296" s="5" t="s">
        <v>144</v>
      </c>
      <c r="G296" s="6">
        <v>664</v>
      </c>
    </row>
    <row r="297" spans="1:9" x14ac:dyDescent="0.25">
      <c r="D297" s="31" t="str">
        <f>SUBSTITUTE("Sp.mat: 0.00%",".",IF(VALUE("1.2")=1.2,".",","),2)</f>
        <v>Sp.mat: 0.00%</v>
      </c>
      <c r="F297" s="31" t="str">
        <f>SUBSTITUTE("Sp.man: 0.00%",".",IF(VALUE("1.2")=1.2,".",","),2)</f>
        <v>Sp.man: 0.00%</v>
      </c>
      <c r="G297" s="31" t="str">
        <f>SUBSTITUTE("Sp.uti: 0.00%",".",IF(VALUE("1.2")=1.2,".",","),2)</f>
        <v>Sp.uti: 0.00%</v>
      </c>
    </row>
    <row r="298" spans="1:9" x14ac:dyDescent="0.25">
      <c r="A298" s="54" t="s">
        <v>151</v>
      </c>
      <c r="B298" s="55"/>
      <c r="C298" s="55"/>
      <c r="D298" s="55"/>
      <c r="E298" s="55"/>
      <c r="F298" s="55"/>
      <c r="G298" s="55"/>
    </row>
    <row r="299" spans="1:9" x14ac:dyDescent="0.25">
      <c r="A299" s="55"/>
      <c r="B299" s="55"/>
      <c r="C299" s="55"/>
      <c r="D299" s="55"/>
      <c r="E299" s="55"/>
      <c r="F299" s="55"/>
      <c r="G299" s="55"/>
    </row>
    <row r="300" spans="1:9" x14ac:dyDescent="0.25">
      <c r="A300" s="52" t="s">
        <v>27</v>
      </c>
      <c r="B300" s="53"/>
      <c r="C300" s="53"/>
      <c r="D300" s="53"/>
      <c r="E300" s="53"/>
      <c r="F300" s="53"/>
      <c r="G300" s="53"/>
      <c r="H300" s="33"/>
      <c r="I300" s="34"/>
    </row>
    <row r="301" spans="1:9" x14ac:dyDescent="0.25">
      <c r="B301" s="2">
        <v>57</v>
      </c>
      <c r="C301" s="3" t="s">
        <v>152</v>
      </c>
      <c r="D301" s="5" t="s">
        <v>144</v>
      </c>
      <c r="G301" s="6">
        <v>970</v>
      </c>
    </row>
    <row r="302" spans="1:9" x14ac:dyDescent="0.25">
      <c r="D302" s="31" t="str">
        <f>SUBSTITUTE("Sp.mat: 0.00%",".",IF(VALUE("1.2")=1.2,".",","),2)</f>
        <v>Sp.mat: 0.00%</v>
      </c>
      <c r="F302" s="31" t="str">
        <f>SUBSTITUTE("Sp.man: 0.00%",".",IF(VALUE("1.2")=1.2,".",","),2)</f>
        <v>Sp.man: 0.00%</v>
      </c>
      <c r="G302" s="31" t="str">
        <f>SUBSTITUTE("Sp.uti: 0.00%",".",IF(VALUE("1.2")=1.2,".",","),2)</f>
        <v>Sp.uti: 0.00%</v>
      </c>
    </row>
    <row r="303" spans="1:9" x14ac:dyDescent="0.25">
      <c r="A303" s="54" t="s">
        <v>153</v>
      </c>
      <c r="B303" s="55"/>
      <c r="C303" s="55"/>
      <c r="D303" s="55"/>
      <c r="E303" s="55"/>
      <c r="F303" s="55"/>
      <c r="G303" s="55"/>
    </row>
    <row r="304" spans="1:9" x14ac:dyDescent="0.25">
      <c r="A304" s="55"/>
      <c r="B304" s="55"/>
      <c r="C304" s="55"/>
      <c r="D304" s="55"/>
      <c r="E304" s="55"/>
      <c r="F304" s="55"/>
      <c r="G304" s="55"/>
    </row>
    <row r="305" spans="1:19" x14ac:dyDescent="0.25">
      <c r="A305" s="52" t="s">
        <v>27</v>
      </c>
      <c r="B305" s="53"/>
      <c r="C305" s="53"/>
      <c r="D305" s="53"/>
      <c r="E305" s="53"/>
      <c r="F305" s="53"/>
      <c r="G305" s="53"/>
      <c r="H305" s="33"/>
      <c r="I305" s="34"/>
    </row>
    <row r="306" spans="1:19" x14ac:dyDescent="0.25">
      <c r="B306" s="37" t="s">
        <v>154</v>
      </c>
      <c r="E306" s="4">
        <f>SUMIF(J13:J305,"1",I13:I305)</f>
        <v>0</v>
      </c>
      <c r="F306" s="4">
        <f>SUMIF(J13:J305,"2",I13:I305)</f>
        <v>0</v>
      </c>
      <c r="G306" s="4">
        <f>SUMIF(J13:J305,"3",I13:I305)</f>
        <v>0</v>
      </c>
      <c r="H306" s="4">
        <f>SUMIF(J13:J305,"4",I13:I305)</f>
        <v>0</v>
      </c>
      <c r="I306" s="4">
        <f>SUMIF(J13:J305,"5",I13:I305)</f>
        <v>0</v>
      </c>
      <c r="K306" s="4">
        <f>SUMIF(J13:J305,"3",K13:K305)</f>
        <v>0</v>
      </c>
      <c r="L306" s="4">
        <f>SUMIF(J13:J305,"3",L13:L305)</f>
        <v>0</v>
      </c>
      <c r="M306" s="4">
        <f>SUMIF(J13:J305,"3",M13:M305)</f>
        <v>0</v>
      </c>
      <c r="N306" s="4">
        <f>SUMIF(J13:J305,"4",N13:N305)</f>
        <v>0</v>
      </c>
      <c r="O306" s="4">
        <f>SUMIF(J13:J305,"4",O13:O305)</f>
        <v>0</v>
      </c>
      <c r="P306" s="4">
        <f>SUMIF(J13:J305,"4",P13:P305)</f>
        <v>0</v>
      </c>
      <c r="Q306" s="4">
        <f>SUMIF(J13:J305,"4",Q13:Q305)</f>
        <v>0</v>
      </c>
      <c r="R306" s="4">
        <f>SUMIF(J13:J305,"4",R13:R305)</f>
        <v>0</v>
      </c>
      <c r="S306" s="4">
        <f>SUMIF(J13:J305,"4",S13:S305)</f>
        <v>0</v>
      </c>
    </row>
    <row r="307" spans="1:19" hidden="1" x14ac:dyDescent="0.25">
      <c r="B307" s="37" t="s">
        <v>155</v>
      </c>
    </row>
    <row r="308" spans="1:19" hidden="1" x14ac:dyDescent="0.25">
      <c r="B308" s="37" t="s">
        <v>156</v>
      </c>
      <c r="G308" s="4">
        <f>$K$306*1</f>
        <v>0</v>
      </c>
    </row>
    <row r="309" spans="1:19" hidden="1" x14ac:dyDescent="0.25">
      <c r="B309" s="37" t="s">
        <v>157</v>
      </c>
      <c r="G309" s="4">
        <f>$L$306*1</f>
        <v>0</v>
      </c>
    </row>
    <row r="310" spans="1:19" hidden="1" x14ac:dyDescent="0.25">
      <c r="B310" s="37" t="s">
        <v>158</v>
      </c>
      <c r="G310" s="4">
        <f>G306-G308-G309</f>
        <v>0</v>
      </c>
    </row>
    <row r="311" spans="1:19" hidden="1" x14ac:dyDescent="0.25">
      <c r="B311" s="37" t="s">
        <v>159</v>
      </c>
      <c r="E311" s="4">
        <f>IF("G"="Nu",0*1,0)</f>
        <v>0</v>
      </c>
      <c r="I311" s="4">
        <f>E311</f>
        <v>0</v>
      </c>
    </row>
    <row r="312" spans="1:19" hidden="1" x14ac:dyDescent="0.25">
      <c r="B312" s="37" t="s">
        <v>160</v>
      </c>
      <c r="D312" s="38" t="str">
        <f>CONCATENATE(TEXT(0,REPLACE("#.####",2,1,"."))," x")</f>
        <v>. x</v>
      </c>
      <c r="E312" s="4">
        <f>IF("G"="Nu",0*1,0)</f>
        <v>0</v>
      </c>
      <c r="I312" s="4">
        <f>E312*0</f>
        <v>0</v>
      </c>
    </row>
    <row r="313" spans="1:19" x14ac:dyDescent="0.25">
      <c r="B313" s="37" t="s">
        <v>161</v>
      </c>
      <c r="E313" s="4">
        <f>0</f>
        <v>0</v>
      </c>
      <c r="F313" s="4">
        <f>0</f>
        <v>0</v>
      </c>
      <c r="G313" s="4">
        <f>0</f>
        <v>0</v>
      </c>
      <c r="H313" s="4">
        <f>IF(H306=0,1,H324/H306)</f>
        <v>1</v>
      </c>
    </row>
    <row r="314" spans="1:19" x14ac:dyDescent="0.25">
      <c r="B314" s="39" t="s">
        <v>162</v>
      </c>
      <c r="C314" s="40"/>
      <c r="D314" s="41"/>
      <c r="E314" s="42"/>
      <c r="F314" s="42"/>
      <c r="G314" s="43"/>
      <c r="H314" s="32"/>
      <c r="I314" s="44"/>
    </row>
    <row r="315" spans="1:19" hidden="1" x14ac:dyDescent="0.25">
      <c r="B315" s="45" t="str">
        <f>CONCATENATE("  ","Impozit manopera        ")</f>
        <v xml:space="preserve">  Impozit manopera        </v>
      </c>
      <c r="D315" s="38">
        <f>0</f>
        <v>0</v>
      </c>
      <c r="F315" s="4">
        <f>F306*F313*D315</f>
        <v>0</v>
      </c>
      <c r="I315" s="46">
        <f t="shared" ref="I315:I322" si="0">F315</f>
        <v>0</v>
      </c>
    </row>
    <row r="316" spans="1:19" x14ac:dyDescent="0.25">
      <c r="B316" s="45" t="str">
        <f>CONCATENATE("  ","C.A.S.                  ")</f>
        <v xml:space="preserve">  C.A.S.                  </v>
      </c>
      <c r="D316" s="38">
        <f>0</f>
        <v>0</v>
      </c>
      <c r="F316" s="4">
        <f>(F306*F313+F315)*D316</f>
        <v>0</v>
      </c>
      <c r="I316" s="4">
        <f t="shared" si="0"/>
        <v>0</v>
      </c>
    </row>
    <row r="317" spans="1:19" x14ac:dyDescent="0.25">
      <c r="B317" s="45" t="str">
        <f>CONCATENATE("  ","C.A.S.S.                ")</f>
        <v xml:space="preserve">  C.A.S.S.                </v>
      </c>
      <c r="D317" s="38">
        <f>0</f>
        <v>0</v>
      </c>
      <c r="F317" s="4">
        <f>(F306*F313+F315)*D317</f>
        <v>0</v>
      </c>
      <c r="I317" s="4">
        <f t="shared" si="0"/>
        <v>0</v>
      </c>
    </row>
    <row r="318" spans="1:19" x14ac:dyDescent="0.25">
      <c r="B318" s="45" t="str">
        <f>CONCATENATE("  ","Aj.somaj                ")</f>
        <v xml:space="preserve">  Aj.somaj                </v>
      </c>
      <c r="D318" s="38">
        <f>0</f>
        <v>0</v>
      </c>
      <c r="F318" s="4">
        <f>(F306*F313+F315)*D318</f>
        <v>0</v>
      </c>
      <c r="I318" s="4">
        <f t="shared" si="0"/>
        <v>0</v>
      </c>
    </row>
    <row r="319" spans="1:19" x14ac:dyDescent="0.25">
      <c r="B319" s="45" t="str">
        <f>CONCATENATE("  ","Acc. munca, boli profes.")</f>
        <v xml:space="preserve">  Acc. munca, boli profes.</v>
      </c>
      <c r="D319" s="38">
        <f>0</f>
        <v>0</v>
      </c>
      <c r="F319" s="4">
        <f>(F306*F313+F315)*D319</f>
        <v>0</v>
      </c>
      <c r="I319" s="4">
        <f t="shared" si="0"/>
        <v>0</v>
      </c>
    </row>
    <row r="320" spans="1:19" x14ac:dyDescent="0.25">
      <c r="B320" s="45" t="str">
        <f>CONCATENATE("  ","Contr.Concedii Medicale ")</f>
        <v xml:space="preserve">  Contr.Concedii Medicale </v>
      </c>
      <c r="D320" s="38">
        <f>0</f>
        <v>0</v>
      </c>
      <c r="F320" s="4">
        <f>(F306*F313+F315)*D320</f>
        <v>0</v>
      </c>
      <c r="I320" s="4">
        <f t="shared" si="0"/>
        <v>0</v>
      </c>
    </row>
    <row r="321" spans="1:9" x14ac:dyDescent="0.25">
      <c r="B321" s="45" t="str">
        <f>CONCATENATE("  ","Comision ITM            ")</f>
        <v xml:space="preserve">  Comision ITM            </v>
      </c>
      <c r="D321" s="38">
        <f>0</f>
        <v>0</v>
      </c>
      <c r="F321" s="4">
        <f>(F306*F313+F315)*D321</f>
        <v>0</v>
      </c>
      <c r="I321" s="4">
        <f t="shared" si="0"/>
        <v>0</v>
      </c>
    </row>
    <row r="322" spans="1:9" x14ac:dyDescent="0.25">
      <c r="B322" s="45" t="str">
        <f>CONCATENATE("  ","Fond garantare salarii  ")</f>
        <v xml:space="preserve">  Fond garantare salarii  </v>
      </c>
      <c r="D322" s="38">
        <f>0</f>
        <v>0</v>
      </c>
      <c r="F322" s="4">
        <f>(F306*F313+F315)*D322</f>
        <v>0</v>
      </c>
      <c r="I322" s="4">
        <f t="shared" si="0"/>
        <v>0</v>
      </c>
    </row>
    <row r="323" spans="1:9" hidden="1" x14ac:dyDescent="0.25">
      <c r="B323" s="45" t="str">
        <f>CONCATENATE("  ","Chelt.tr.aprov.,depozit.")</f>
        <v xml:space="preserve">  Chelt.tr.aprov.,depozit.</v>
      </c>
      <c r="D323" s="38">
        <f>0</f>
        <v>0</v>
      </c>
      <c r="E323" s="4">
        <f>(E306+I311+I312)*E313*D323</f>
        <v>0</v>
      </c>
      <c r="I323" s="4">
        <f>E323</f>
        <v>0</v>
      </c>
    </row>
    <row r="324" spans="1:9" x14ac:dyDescent="0.25">
      <c r="B324" s="39" t="s">
        <v>163</v>
      </c>
      <c r="C324" s="40"/>
      <c r="D324" s="41"/>
      <c r="E324" s="44">
        <f>(E306+I311+I312)*E313+E323</f>
        <v>0</v>
      </c>
      <c r="F324" s="44">
        <f>F306*F313+F315+F316+F317+F318+F319+F320+F321+F322</f>
        <v>0</v>
      </c>
      <c r="G324" s="44">
        <f>G306*G313</f>
        <v>0</v>
      </c>
      <c r="H324" s="44">
        <f>($N$306*0+$O$306*0+$P$306*0)*1</f>
        <v>0</v>
      </c>
      <c r="I324" s="44">
        <f>SUM(E324:H324)</f>
        <v>0</v>
      </c>
    </row>
    <row r="325" spans="1:9" x14ac:dyDescent="0.25">
      <c r="B325" s="39" t="s">
        <v>164</v>
      </c>
      <c r="C325" s="40"/>
      <c r="D325" s="47">
        <f>0</f>
        <v>0</v>
      </c>
      <c r="E325" s="42" t="s">
        <v>165</v>
      </c>
      <c r="F325" s="42"/>
      <c r="G325" s="43"/>
      <c r="H325" s="32"/>
      <c r="I325" s="44">
        <f>I324*D325</f>
        <v>0</v>
      </c>
    </row>
    <row r="326" spans="1:9" x14ac:dyDescent="0.25">
      <c r="B326" s="39" t="s">
        <v>166</v>
      </c>
      <c r="C326" s="40"/>
      <c r="D326" s="47">
        <f>0</f>
        <v>0</v>
      </c>
      <c r="E326" s="42" t="s">
        <v>167</v>
      </c>
      <c r="F326" s="42"/>
      <c r="G326" s="43"/>
      <c r="H326" s="32"/>
      <c r="I326" s="44">
        <f>(I324+I325)*D326</f>
        <v>0</v>
      </c>
    </row>
    <row r="327" spans="1:9" hidden="1" x14ac:dyDescent="0.25">
      <c r="B327" s="37" t="s">
        <v>159</v>
      </c>
      <c r="D327" s="42" t="str">
        <f>CONCATENATE(TEXT(0,REPLACE("#.####",2,1,"."))," x")</f>
        <v>. x</v>
      </c>
      <c r="E327" s="4">
        <f>IF("G"="Nu",0*1,0)</f>
        <v>0</v>
      </c>
      <c r="I327" s="4">
        <f>E327*0</f>
        <v>0</v>
      </c>
    </row>
    <row r="328" spans="1:9" hidden="1" x14ac:dyDescent="0.25">
      <c r="B328" s="37" t="s">
        <v>160</v>
      </c>
      <c r="D328" s="38" t="str">
        <f>CONCATENATE(TEXT(0,REPLACE("#.####",2,1,"."))," x ",TEXT(0,REPLACE("#.####",2,1,"."))," x")</f>
        <v>. x . x</v>
      </c>
      <c r="E328" s="4">
        <f>IF("G"="Nu",0*1,0)</f>
        <v>0</v>
      </c>
      <c r="I328" s="4">
        <f>E328*0*0</f>
        <v>0</v>
      </c>
    </row>
    <row r="329" spans="1:9" x14ac:dyDescent="0.25">
      <c r="B329" s="39" t="s">
        <v>168</v>
      </c>
      <c r="C329" s="40"/>
      <c r="D329" s="49" t="s">
        <v>169</v>
      </c>
      <c r="E329" s="42"/>
      <c r="F329" s="42"/>
      <c r="G329" s="43"/>
      <c r="H329" s="32"/>
      <c r="I329" s="44">
        <f>I324+I325+I326+I327+I328</f>
        <v>0</v>
      </c>
    </row>
    <row r="330" spans="1:9" x14ac:dyDescent="0.25">
      <c r="B330" s="50" t="s">
        <v>170</v>
      </c>
      <c r="C330" s="40"/>
      <c r="D330" s="41"/>
      <c r="E330" s="42"/>
      <c r="F330" s="42"/>
      <c r="G330" s="43"/>
      <c r="H330" s="32"/>
      <c r="I330" s="44"/>
    </row>
    <row r="332" spans="1:9" x14ac:dyDescent="0.25">
      <c r="A332" s="51" t="s">
        <v>1699</v>
      </c>
    </row>
    <row r="333" spans="1:9" x14ac:dyDescent="0.25">
      <c r="A333" s="51" t="s">
        <v>1700</v>
      </c>
    </row>
  </sheetData>
  <mergeCells count="127">
    <mergeCell ref="A1:D1"/>
    <mergeCell ref="A2:I2"/>
    <mergeCell ref="A4:I4"/>
    <mergeCell ref="A5:I5"/>
    <mergeCell ref="A6:H6"/>
    <mergeCell ref="A15:G16"/>
    <mergeCell ref="A32:G32"/>
    <mergeCell ref="A35:G36"/>
    <mergeCell ref="A37:G37"/>
    <mergeCell ref="A40:G41"/>
    <mergeCell ref="A42:G42"/>
    <mergeCell ref="A45:G46"/>
    <mergeCell ref="A17:G17"/>
    <mergeCell ref="A20:G21"/>
    <mergeCell ref="A22:G22"/>
    <mergeCell ref="A25:G26"/>
    <mergeCell ref="A27:G27"/>
    <mergeCell ref="A30:G31"/>
    <mergeCell ref="A62:G62"/>
    <mergeCell ref="A65:G66"/>
    <mergeCell ref="A67:G67"/>
    <mergeCell ref="A68:I68"/>
    <mergeCell ref="A69:I69"/>
    <mergeCell ref="A72:G73"/>
    <mergeCell ref="A47:G47"/>
    <mergeCell ref="A50:G51"/>
    <mergeCell ref="A52:G52"/>
    <mergeCell ref="A55:G56"/>
    <mergeCell ref="A57:G57"/>
    <mergeCell ref="A60:G61"/>
    <mergeCell ref="A89:G89"/>
    <mergeCell ref="A92:G93"/>
    <mergeCell ref="A94:G94"/>
    <mergeCell ref="A97:G98"/>
    <mergeCell ref="A99:G99"/>
    <mergeCell ref="A102:G103"/>
    <mergeCell ref="A74:G74"/>
    <mergeCell ref="A77:G78"/>
    <mergeCell ref="A79:G79"/>
    <mergeCell ref="A82:G83"/>
    <mergeCell ref="A84:G84"/>
    <mergeCell ref="A87:G88"/>
    <mergeCell ref="A119:G119"/>
    <mergeCell ref="A122:G123"/>
    <mergeCell ref="A124:G124"/>
    <mergeCell ref="A127:G128"/>
    <mergeCell ref="A129:G129"/>
    <mergeCell ref="A132:G133"/>
    <mergeCell ref="A104:G104"/>
    <mergeCell ref="A107:G108"/>
    <mergeCell ref="A109:G109"/>
    <mergeCell ref="A112:G113"/>
    <mergeCell ref="A114:G114"/>
    <mergeCell ref="A117:G118"/>
    <mergeCell ref="A149:G149"/>
    <mergeCell ref="A152:G153"/>
    <mergeCell ref="A154:G154"/>
    <mergeCell ref="A157:G158"/>
    <mergeCell ref="A159:G159"/>
    <mergeCell ref="A162:G163"/>
    <mergeCell ref="A134:G134"/>
    <mergeCell ref="A137:G138"/>
    <mergeCell ref="A139:G139"/>
    <mergeCell ref="A142:G143"/>
    <mergeCell ref="A144:G144"/>
    <mergeCell ref="A147:G148"/>
    <mergeCell ref="A179:G179"/>
    <mergeCell ref="A182:G183"/>
    <mergeCell ref="A184:G184"/>
    <mergeCell ref="A187:G188"/>
    <mergeCell ref="A189:G189"/>
    <mergeCell ref="A192:G193"/>
    <mergeCell ref="A164:G164"/>
    <mergeCell ref="A167:G168"/>
    <mergeCell ref="A169:G169"/>
    <mergeCell ref="A172:G173"/>
    <mergeCell ref="A174:G174"/>
    <mergeCell ref="A177:G178"/>
    <mergeCell ref="A208:G209"/>
    <mergeCell ref="A210:G210"/>
    <mergeCell ref="A213:G214"/>
    <mergeCell ref="A215:G215"/>
    <mergeCell ref="A218:G219"/>
    <mergeCell ref="A220:G220"/>
    <mergeCell ref="A194:G194"/>
    <mergeCell ref="A197:G198"/>
    <mergeCell ref="A199:G199"/>
    <mergeCell ref="A202:G203"/>
    <mergeCell ref="A204:G204"/>
    <mergeCell ref="A205:I205"/>
    <mergeCell ref="A238:G239"/>
    <mergeCell ref="A240:G240"/>
    <mergeCell ref="A243:G244"/>
    <mergeCell ref="A245:G245"/>
    <mergeCell ref="A246:I246"/>
    <mergeCell ref="A249:G250"/>
    <mergeCell ref="A223:G224"/>
    <mergeCell ref="A225:G225"/>
    <mergeCell ref="A228:G229"/>
    <mergeCell ref="A230:G230"/>
    <mergeCell ref="A233:G234"/>
    <mergeCell ref="A235:G235"/>
    <mergeCell ref="A263:G263"/>
    <mergeCell ref="A266:G267"/>
    <mergeCell ref="A268:G268"/>
    <mergeCell ref="A271:G272"/>
    <mergeCell ref="A273:G273"/>
    <mergeCell ref="A274:I274"/>
    <mergeCell ref="A251:G251"/>
    <mergeCell ref="A252:I252"/>
    <mergeCell ref="A255:G256"/>
    <mergeCell ref="A257:G257"/>
    <mergeCell ref="A258:I258"/>
    <mergeCell ref="A261:G262"/>
    <mergeCell ref="A305:G305"/>
    <mergeCell ref="A290:G290"/>
    <mergeCell ref="A293:G294"/>
    <mergeCell ref="A295:G295"/>
    <mergeCell ref="A298:G299"/>
    <mergeCell ref="A300:G300"/>
    <mergeCell ref="A303:G304"/>
    <mergeCell ref="A277:G278"/>
    <mergeCell ref="A279:G279"/>
    <mergeCell ref="A280:I280"/>
    <mergeCell ref="A283:G284"/>
    <mergeCell ref="A285:G285"/>
    <mergeCell ref="A288:G289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7" manualBreakCount="7">
    <brk id="47" max="16383" man="1"/>
    <brk id="89" max="16383" man="1"/>
    <brk id="134" max="16383" man="1"/>
    <brk id="179" max="16383" man="1"/>
    <brk id="220" max="16383" man="1"/>
    <brk id="263" max="16383" man="1"/>
    <brk id="33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17"/>
  <sheetViews>
    <sheetView workbookViewId="0">
      <selection activeCell="G14" sqref="G14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9" ht="24.75" customHeight="1" x14ac:dyDescent="0.25">
      <c r="A1" s="60" t="s">
        <v>1730</v>
      </c>
      <c r="B1" s="81"/>
      <c r="C1" s="81"/>
    </row>
    <row r="2" spans="1:9" x14ac:dyDescent="0.25">
      <c r="A2" s="61" t="s">
        <v>1</v>
      </c>
      <c r="B2" s="81"/>
      <c r="C2" s="81"/>
      <c r="D2" s="81"/>
      <c r="E2" s="81"/>
      <c r="F2" s="81"/>
      <c r="G2" s="81"/>
    </row>
    <row r="3" spans="1:9" x14ac:dyDescent="0.25">
      <c r="A3" s="8" t="s">
        <v>2</v>
      </c>
    </row>
    <row r="4" spans="1:9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9" x14ac:dyDescent="0.25">
      <c r="A5" s="61" t="s">
        <v>4</v>
      </c>
      <c r="B5" s="81"/>
      <c r="C5" s="81"/>
      <c r="D5" s="81"/>
      <c r="E5" s="81"/>
      <c r="F5" s="81"/>
      <c r="G5" s="81"/>
    </row>
    <row r="6" spans="1:9" ht="15.75" thickBot="1" x14ac:dyDescent="0.3">
      <c r="A6" s="61" t="s">
        <v>572</v>
      </c>
      <c r="B6" s="81"/>
      <c r="C6" s="81"/>
      <c r="D6" s="81"/>
      <c r="E6" s="81"/>
      <c r="F6" s="81"/>
      <c r="G6" s="63" t="s">
        <v>5</v>
      </c>
    </row>
    <row r="7" spans="1:9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9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9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9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9" x14ac:dyDescent="0.25">
      <c r="B11" s="65" t="s">
        <v>1736</v>
      </c>
      <c r="C11" s="64" t="s">
        <v>76</v>
      </c>
      <c r="D11" s="6">
        <v>1</v>
      </c>
      <c r="G11" s="63" t="s">
        <v>1735</v>
      </c>
    </row>
    <row r="12" spans="1:9" ht="15.75" thickBot="1" x14ac:dyDescent="0.3">
      <c r="B12" s="65" t="s">
        <v>1734</v>
      </c>
    </row>
    <row r="13" spans="1:9" x14ac:dyDescent="0.25">
      <c r="A13" s="72"/>
      <c r="B13" s="71"/>
      <c r="C13" s="70"/>
      <c r="D13" s="28"/>
      <c r="E13" s="69" t="s">
        <v>1702</v>
      </c>
      <c r="F13" s="30"/>
      <c r="G13" s="68"/>
    </row>
    <row r="14" spans="1:9" x14ac:dyDescent="0.25">
      <c r="E14" s="7" t="s">
        <v>1701</v>
      </c>
      <c r="I14">
        <v>1</v>
      </c>
    </row>
    <row r="16" spans="1:9" x14ac:dyDescent="0.25">
      <c r="A16" s="67" t="s">
        <v>1699</v>
      </c>
    </row>
    <row r="17" spans="1:1" x14ac:dyDescent="0.25">
      <c r="A17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T210"/>
  <sheetViews>
    <sheetView topLeftCell="A174" workbookViewId="0">
      <selection activeCell="T207" sqref="T20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586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587</v>
      </c>
      <c r="D13" s="26" t="s">
        <v>29</v>
      </c>
      <c r="E13" s="27"/>
      <c r="F13" s="27"/>
      <c r="G13" s="28">
        <v>138.6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588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589</v>
      </c>
      <c r="D18" s="5" t="s">
        <v>52</v>
      </c>
      <c r="G18" s="6">
        <v>456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590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447</v>
      </c>
      <c r="D23" s="5" t="s">
        <v>52</v>
      </c>
      <c r="G23" s="6">
        <v>400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448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6" t="s">
        <v>27</v>
      </c>
      <c r="B27" s="57"/>
      <c r="C27" s="57"/>
      <c r="D27" s="57"/>
      <c r="E27" s="57"/>
      <c r="F27" s="57"/>
      <c r="G27" s="57"/>
      <c r="H27" s="35"/>
      <c r="I27" s="36"/>
    </row>
    <row r="28" spans="1:9" x14ac:dyDescent="0.25">
      <c r="A28" s="58" t="s">
        <v>591</v>
      </c>
      <c r="B28" s="58"/>
      <c r="C28" s="58"/>
      <c r="D28" s="58"/>
      <c r="E28" s="58"/>
      <c r="F28" s="58"/>
      <c r="G28" s="58"/>
      <c r="H28" s="58"/>
      <c r="I28" s="58"/>
    </row>
    <row r="29" spans="1:9" x14ac:dyDescent="0.25">
      <c r="B29" s="2">
        <v>4</v>
      </c>
      <c r="C29" s="3" t="s">
        <v>447</v>
      </c>
      <c r="D29" s="5" t="s">
        <v>52</v>
      </c>
      <c r="G29" s="6">
        <v>376</v>
      </c>
    </row>
    <row r="30" spans="1:9" x14ac:dyDescent="0.25">
      <c r="D30" s="31" t="str">
        <f>SUBSTITUTE("Sp.mat: 0.00%",".",IF(VALUE("1.2")=1.2,".",","),2)</f>
        <v>Sp.mat: 0.00%</v>
      </c>
      <c r="F30" s="31" t="str">
        <f>SUBSTITUTE("Sp.man: 0.00%",".",IF(VALUE("1.2")=1.2,".",","),2)</f>
        <v>Sp.man: 0.00%</v>
      </c>
      <c r="G30" s="31" t="str">
        <f>SUBSTITUTE("Sp.uti: 0.00%",".",IF(VALUE("1.2")=1.2,".",","),2)</f>
        <v>Sp.uti: 0.00%</v>
      </c>
    </row>
    <row r="31" spans="1:9" x14ac:dyDescent="0.25">
      <c r="A31" s="54" t="s">
        <v>448</v>
      </c>
      <c r="B31" s="55"/>
      <c r="C31" s="55"/>
      <c r="D31" s="55"/>
      <c r="E31" s="55"/>
      <c r="F31" s="55"/>
      <c r="G31" s="55"/>
    </row>
    <row r="32" spans="1:9" x14ac:dyDescent="0.25">
      <c r="A32" s="55"/>
      <c r="B32" s="55"/>
      <c r="C32" s="55"/>
      <c r="D32" s="55"/>
      <c r="E32" s="55"/>
      <c r="F32" s="55"/>
      <c r="G32" s="55"/>
    </row>
    <row r="33" spans="1:9" x14ac:dyDescent="0.25">
      <c r="A33" s="56" t="s">
        <v>27</v>
      </c>
      <c r="B33" s="57"/>
      <c r="C33" s="57"/>
      <c r="D33" s="57"/>
      <c r="E33" s="57"/>
      <c r="F33" s="57"/>
      <c r="G33" s="57"/>
      <c r="H33" s="35"/>
      <c r="I33" s="36"/>
    </row>
    <row r="34" spans="1:9" x14ac:dyDescent="0.25">
      <c r="A34" s="58" t="s">
        <v>592</v>
      </c>
      <c r="B34" s="58"/>
      <c r="C34" s="58"/>
      <c r="D34" s="58"/>
      <c r="E34" s="58"/>
      <c r="F34" s="58"/>
      <c r="G34" s="58"/>
      <c r="H34" s="58"/>
      <c r="I34" s="58"/>
    </row>
    <row r="35" spans="1:9" x14ac:dyDescent="0.25">
      <c r="B35" s="2">
        <v>5</v>
      </c>
      <c r="C35" s="3" t="s">
        <v>593</v>
      </c>
      <c r="D35" s="5" t="s">
        <v>76</v>
      </c>
      <c r="G35" s="6">
        <v>6</v>
      </c>
    </row>
    <row r="36" spans="1:9" x14ac:dyDescent="0.25">
      <c r="D36" s="31" t="str">
        <f>SUBSTITUTE("Sp.mat: 0.00%",".",IF(VALUE("1.2")=1.2,".",","),2)</f>
        <v>Sp.mat: 0.00%</v>
      </c>
      <c r="F36" s="31" t="str">
        <f>SUBSTITUTE("Sp.man: 0.00%",".",IF(VALUE("1.2")=1.2,".",","),2)</f>
        <v>Sp.man: 0.00%</v>
      </c>
      <c r="G36" s="31" t="str">
        <f>SUBSTITUTE("Sp.uti: 0.00%",".",IF(VALUE("1.2")=1.2,".",","),2)</f>
        <v>Sp.uti: 0.00%</v>
      </c>
    </row>
    <row r="37" spans="1:9" x14ac:dyDescent="0.25">
      <c r="A37" s="54" t="s">
        <v>594</v>
      </c>
      <c r="B37" s="55"/>
      <c r="C37" s="55"/>
      <c r="D37" s="55"/>
      <c r="E37" s="55"/>
      <c r="F37" s="55"/>
      <c r="G37" s="55"/>
    </row>
    <row r="38" spans="1:9" x14ac:dyDescent="0.25">
      <c r="A38" s="55"/>
      <c r="B38" s="55"/>
      <c r="C38" s="55"/>
      <c r="D38" s="55"/>
      <c r="E38" s="55"/>
      <c r="F38" s="55"/>
      <c r="G38" s="55"/>
    </row>
    <row r="39" spans="1:9" x14ac:dyDescent="0.25">
      <c r="A39" s="52" t="s">
        <v>27</v>
      </c>
      <c r="B39" s="53"/>
      <c r="C39" s="53"/>
      <c r="D39" s="53"/>
      <c r="E39" s="53"/>
      <c r="F39" s="53"/>
      <c r="G39" s="53"/>
      <c r="H39" s="33"/>
      <c r="I39" s="34"/>
    </row>
    <row r="40" spans="1:9" x14ac:dyDescent="0.25">
      <c r="B40" s="2">
        <v>6</v>
      </c>
      <c r="C40" s="3" t="s">
        <v>445</v>
      </c>
      <c r="D40" s="5" t="s">
        <v>76</v>
      </c>
      <c r="G40" s="6">
        <v>22</v>
      </c>
    </row>
    <row r="41" spans="1:9" x14ac:dyDescent="0.25">
      <c r="D41" s="31" t="str">
        <f>SUBSTITUTE("Sp.mat: 0.00%",".",IF(VALUE("1.2")=1.2,".",","),2)</f>
        <v>Sp.mat: 0.00%</v>
      </c>
      <c r="F41" s="31" t="str">
        <f>SUBSTITUTE("Sp.man: 0.00%",".",IF(VALUE("1.2")=1.2,".",","),2)</f>
        <v>Sp.man: 0.00%</v>
      </c>
      <c r="G41" s="31" t="str">
        <f>SUBSTITUTE("Sp.uti: 0.00%",".",IF(VALUE("1.2")=1.2,".",","),2)</f>
        <v>Sp.uti: 0.00%</v>
      </c>
    </row>
    <row r="42" spans="1:9" x14ac:dyDescent="0.25">
      <c r="A42" s="54" t="s">
        <v>446</v>
      </c>
      <c r="B42" s="55"/>
      <c r="C42" s="55"/>
      <c r="D42" s="55"/>
      <c r="E42" s="55"/>
      <c r="F42" s="55"/>
      <c r="G42" s="55"/>
    </row>
    <row r="43" spans="1:9" x14ac:dyDescent="0.25">
      <c r="A43" s="55"/>
      <c r="B43" s="55"/>
      <c r="C43" s="55"/>
      <c r="D43" s="55"/>
      <c r="E43" s="55"/>
      <c r="F43" s="55"/>
      <c r="G43" s="55"/>
    </row>
    <row r="44" spans="1:9" x14ac:dyDescent="0.25">
      <c r="A44" s="52" t="s">
        <v>27</v>
      </c>
      <c r="B44" s="53"/>
      <c r="C44" s="53"/>
      <c r="D44" s="53"/>
      <c r="E44" s="53"/>
      <c r="F44" s="53"/>
      <c r="G44" s="53"/>
      <c r="H44" s="33"/>
      <c r="I44" s="34"/>
    </row>
    <row r="45" spans="1:9" x14ac:dyDescent="0.25">
      <c r="B45" s="2">
        <v>7</v>
      </c>
      <c r="C45" s="3" t="s">
        <v>447</v>
      </c>
      <c r="D45" s="5" t="s">
        <v>52</v>
      </c>
      <c r="G45" s="6">
        <v>52</v>
      </c>
    </row>
    <row r="46" spans="1:9" x14ac:dyDescent="0.25">
      <c r="D46" s="31" t="str">
        <f>SUBSTITUTE("Sp.mat: 0.00%",".",IF(VALUE("1.2")=1.2,".",","),2)</f>
        <v>Sp.mat: 0.00%</v>
      </c>
      <c r="F46" s="31" t="str">
        <f>SUBSTITUTE("Sp.man: 0.00%",".",IF(VALUE("1.2")=1.2,".",","),2)</f>
        <v>Sp.man: 0.00%</v>
      </c>
      <c r="G46" s="31" t="str">
        <f>SUBSTITUTE("Sp.uti: 0.00%",".",IF(VALUE("1.2")=1.2,".",","),2)</f>
        <v>Sp.uti: 0.00%</v>
      </c>
    </row>
    <row r="47" spans="1:9" x14ac:dyDescent="0.25">
      <c r="A47" s="54" t="s">
        <v>448</v>
      </c>
      <c r="B47" s="55"/>
      <c r="C47" s="55"/>
      <c r="D47" s="55"/>
      <c r="E47" s="55"/>
      <c r="F47" s="55"/>
      <c r="G47" s="55"/>
    </row>
    <row r="48" spans="1:9" x14ac:dyDescent="0.25">
      <c r="A48" s="55"/>
      <c r="B48" s="55"/>
      <c r="C48" s="55"/>
      <c r="D48" s="55"/>
      <c r="E48" s="55"/>
      <c r="F48" s="55"/>
      <c r="G48" s="55"/>
    </row>
    <row r="49" spans="1:9" x14ac:dyDescent="0.25">
      <c r="A49" s="56" t="s">
        <v>27</v>
      </c>
      <c r="B49" s="57"/>
      <c r="C49" s="57"/>
      <c r="D49" s="57"/>
      <c r="E49" s="57"/>
      <c r="F49" s="57"/>
      <c r="G49" s="57"/>
      <c r="H49" s="35"/>
      <c r="I49" s="36"/>
    </row>
    <row r="50" spans="1:9" x14ac:dyDescent="0.25">
      <c r="A50" s="58" t="s">
        <v>595</v>
      </c>
      <c r="B50" s="58"/>
      <c r="C50" s="58"/>
      <c r="D50" s="58"/>
      <c r="E50" s="58"/>
      <c r="F50" s="58"/>
      <c r="G50" s="58"/>
      <c r="H50" s="58"/>
      <c r="I50" s="58"/>
    </row>
    <row r="51" spans="1:9" x14ac:dyDescent="0.25">
      <c r="B51" s="2">
        <v>8</v>
      </c>
      <c r="C51" s="3" t="s">
        <v>447</v>
      </c>
      <c r="D51" s="5" t="s">
        <v>52</v>
      </c>
      <c r="G51" s="6">
        <v>36</v>
      </c>
    </row>
    <row r="52" spans="1:9" x14ac:dyDescent="0.25">
      <c r="D52" s="31" t="str">
        <f>SUBSTITUTE("Sp.mat: 0.00%",".",IF(VALUE("1.2")=1.2,".",","),2)</f>
        <v>Sp.mat: 0.00%</v>
      </c>
      <c r="F52" s="31" t="str">
        <f>SUBSTITUTE("Sp.man: 0.00%",".",IF(VALUE("1.2")=1.2,".",","),2)</f>
        <v>Sp.man: 0.00%</v>
      </c>
      <c r="G52" s="31" t="str">
        <f>SUBSTITUTE("Sp.uti: 0.00%",".",IF(VALUE("1.2")=1.2,".",","),2)</f>
        <v>Sp.uti: 0.00%</v>
      </c>
    </row>
    <row r="53" spans="1:9" x14ac:dyDescent="0.25">
      <c r="A53" s="54" t="s">
        <v>448</v>
      </c>
      <c r="B53" s="55"/>
      <c r="C53" s="55"/>
      <c r="D53" s="55"/>
      <c r="E53" s="55"/>
      <c r="F53" s="55"/>
      <c r="G53" s="55"/>
    </row>
    <row r="54" spans="1:9" x14ac:dyDescent="0.25">
      <c r="A54" s="55"/>
      <c r="B54" s="55"/>
      <c r="C54" s="55"/>
      <c r="D54" s="55"/>
      <c r="E54" s="55"/>
      <c r="F54" s="55"/>
      <c r="G54" s="55"/>
    </row>
    <row r="55" spans="1:9" x14ac:dyDescent="0.25">
      <c r="A55" s="56" t="s">
        <v>27</v>
      </c>
      <c r="B55" s="57"/>
      <c r="C55" s="57"/>
      <c r="D55" s="57"/>
      <c r="E55" s="57"/>
      <c r="F55" s="57"/>
      <c r="G55" s="57"/>
      <c r="H55" s="35"/>
      <c r="I55" s="36"/>
    </row>
    <row r="56" spans="1:9" x14ac:dyDescent="0.25">
      <c r="A56" s="58" t="s">
        <v>596</v>
      </c>
      <c r="B56" s="58"/>
      <c r="C56" s="58"/>
      <c r="D56" s="58"/>
      <c r="E56" s="58"/>
      <c r="F56" s="58"/>
      <c r="G56" s="58"/>
      <c r="H56" s="58"/>
      <c r="I56" s="58"/>
    </row>
    <row r="57" spans="1:9" x14ac:dyDescent="0.25">
      <c r="B57" s="2">
        <v>9</v>
      </c>
      <c r="C57" s="3" t="s">
        <v>597</v>
      </c>
      <c r="D57" s="5" t="s">
        <v>52</v>
      </c>
      <c r="G57" s="6">
        <v>334</v>
      </c>
    </row>
    <row r="58" spans="1:9" x14ac:dyDescent="0.25">
      <c r="D58" s="31" t="str">
        <f>SUBSTITUTE("Sp.mat: 0.00%",".",IF(VALUE("1.2")=1.2,".",","),2)</f>
        <v>Sp.mat: 0.00%</v>
      </c>
      <c r="F58" s="31" t="str">
        <f>SUBSTITUTE("Sp.man: 0.00%",".",IF(VALUE("1.2")=1.2,".",","),2)</f>
        <v>Sp.man: 0.00%</v>
      </c>
      <c r="G58" s="31" t="str">
        <f>SUBSTITUTE("Sp.uti: 0.00%",".",IF(VALUE("1.2")=1.2,".",","),2)</f>
        <v>Sp.uti: 0.00%</v>
      </c>
    </row>
    <row r="59" spans="1:9" x14ac:dyDescent="0.25">
      <c r="A59" s="54" t="s">
        <v>598</v>
      </c>
      <c r="B59" s="55"/>
      <c r="C59" s="55"/>
      <c r="D59" s="55"/>
      <c r="E59" s="55"/>
      <c r="F59" s="55"/>
      <c r="G59" s="55"/>
    </row>
    <row r="60" spans="1:9" x14ac:dyDescent="0.25">
      <c r="A60" s="55"/>
      <c r="B60" s="55"/>
      <c r="C60" s="55"/>
      <c r="D60" s="55"/>
      <c r="E60" s="55"/>
      <c r="F60" s="55"/>
      <c r="G60" s="55"/>
    </row>
    <row r="61" spans="1:9" x14ac:dyDescent="0.25">
      <c r="A61" s="52" t="s">
        <v>27</v>
      </c>
      <c r="B61" s="53"/>
      <c r="C61" s="53"/>
      <c r="D61" s="53"/>
      <c r="E61" s="53"/>
      <c r="F61" s="53"/>
      <c r="G61" s="53"/>
      <c r="H61" s="33"/>
      <c r="I61" s="34"/>
    </row>
    <row r="62" spans="1:9" x14ac:dyDescent="0.25">
      <c r="B62" s="2">
        <v>10</v>
      </c>
      <c r="C62" s="3" t="s">
        <v>462</v>
      </c>
      <c r="D62" s="5" t="s">
        <v>52</v>
      </c>
      <c r="G62" s="6">
        <v>400</v>
      </c>
    </row>
    <row r="63" spans="1:9" x14ac:dyDescent="0.25">
      <c r="D63" s="31" t="str">
        <f>SUBSTITUTE("Sp.mat: 0.00%",".",IF(VALUE("1.2")=1.2,".",","),2)</f>
        <v>Sp.mat: 0.00%</v>
      </c>
      <c r="F63" s="31" t="str">
        <f>SUBSTITUTE("Sp.man: 0.00%",".",IF(VALUE("1.2")=1.2,".",","),2)</f>
        <v>Sp.man: 0.00%</v>
      </c>
      <c r="G63" s="31" t="str">
        <f>SUBSTITUTE("Sp.uti: 0.00%",".",IF(VALUE("1.2")=1.2,".",","),2)</f>
        <v>Sp.uti: 0.00%</v>
      </c>
    </row>
    <row r="64" spans="1:9" x14ac:dyDescent="0.25">
      <c r="A64" s="54" t="s">
        <v>463</v>
      </c>
      <c r="B64" s="55"/>
      <c r="C64" s="55"/>
      <c r="D64" s="55"/>
      <c r="E64" s="55"/>
      <c r="F64" s="55"/>
      <c r="G64" s="55"/>
    </row>
    <row r="65" spans="1:9" x14ac:dyDescent="0.25">
      <c r="A65" s="55"/>
      <c r="B65" s="55"/>
      <c r="C65" s="55"/>
      <c r="D65" s="55"/>
      <c r="E65" s="55"/>
      <c r="F65" s="55"/>
      <c r="G65" s="55"/>
    </row>
    <row r="66" spans="1:9" x14ac:dyDescent="0.25">
      <c r="A66" s="52" t="s">
        <v>27</v>
      </c>
      <c r="B66" s="53"/>
      <c r="C66" s="53"/>
      <c r="D66" s="53"/>
      <c r="E66" s="53"/>
      <c r="F66" s="53"/>
      <c r="G66" s="53"/>
      <c r="H66" s="33"/>
      <c r="I66" s="34"/>
    </row>
    <row r="67" spans="1:9" x14ac:dyDescent="0.25">
      <c r="B67" s="2">
        <v>11</v>
      </c>
      <c r="C67" s="3" t="s">
        <v>599</v>
      </c>
      <c r="D67" s="5" t="s">
        <v>52</v>
      </c>
      <c r="G67" s="6">
        <v>1200</v>
      </c>
    </row>
    <row r="68" spans="1:9" x14ac:dyDescent="0.25">
      <c r="D68" s="31" t="str">
        <f>SUBSTITUTE("Sp.mat: 0.00%",".",IF(VALUE("1.2")=1.2,".",","),2)</f>
        <v>Sp.mat: 0.00%</v>
      </c>
      <c r="F68" s="31" t="str">
        <f>SUBSTITUTE("Sp.man: 0.00%",".",IF(VALUE("1.2")=1.2,".",","),2)</f>
        <v>Sp.man: 0.00%</v>
      </c>
      <c r="G68" s="31" t="str">
        <f>SUBSTITUTE("Sp.uti: 0.00%",".",IF(VALUE("1.2")=1.2,".",","),2)</f>
        <v>Sp.uti: 0.00%</v>
      </c>
    </row>
    <row r="69" spans="1:9" x14ac:dyDescent="0.25">
      <c r="A69" s="54" t="s">
        <v>600</v>
      </c>
      <c r="B69" s="55"/>
      <c r="C69" s="55"/>
      <c r="D69" s="55"/>
      <c r="E69" s="55"/>
      <c r="F69" s="55"/>
      <c r="G69" s="55"/>
    </row>
    <row r="70" spans="1:9" x14ac:dyDescent="0.25">
      <c r="A70" s="55"/>
      <c r="B70" s="55"/>
      <c r="C70" s="55"/>
      <c r="D70" s="55"/>
      <c r="E70" s="55"/>
      <c r="F70" s="55"/>
      <c r="G70" s="55"/>
    </row>
    <row r="71" spans="1:9" x14ac:dyDescent="0.25">
      <c r="A71" s="56" t="s">
        <v>27</v>
      </c>
      <c r="B71" s="57"/>
      <c r="C71" s="57"/>
      <c r="D71" s="57"/>
      <c r="E71" s="57"/>
      <c r="F71" s="57"/>
      <c r="G71" s="57"/>
      <c r="H71" s="35"/>
      <c r="I71" s="36"/>
    </row>
    <row r="72" spans="1:9" x14ac:dyDescent="0.25">
      <c r="A72" s="59" t="s">
        <v>601</v>
      </c>
      <c r="B72" s="59"/>
      <c r="C72" s="59"/>
      <c r="D72" s="59"/>
      <c r="E72" s="59"/>
      <c r="F72" s="59"/>
      <c r="G72" s="59"/>
      <c r="H72" s="59"/>
      <c r="I72" s="59"/>
    </row>
    <row r="73" spans="1:9" x14ac:dyDescent="0.25">
      <c r="A73" s="55" t="s">
        <v>602</v>
      </c>
      <c r="B73" s="55"/>
      <c r="C73" s="55"/>
      <c r="D73" s="55"/>
      <c r="E73" s="55"/>
      <c r="F73" s="55"/>
      <c r="G73" s="55"/>
      <c r="H73" s="55"/>
      <c r="I73" s="55"/>
    </row>
    <row r="74" spans="1:9" x14ac:dyDescent="0.25">
      <c r="A74" s="53" t="s">
        <v>603</v>
      </c>
      <c r="B74" s="53"/>
      <c r="C74" s="53"/>
      <c r="D74" s="53"/>
      <c r="E74" s="53"/>
      <c r="F74" s="53"/>
      <c r="G74" s="53"/>
      <c r="H74" s="53"/>
      <c r="I74" s="53"/>
    </row>
    <row r="75" spans="1:9" x14ac:dyDescent="0.25">
      <c r="B75" s="2">
        <v>12</v>
      </c>
      <c r="C75" s="3" t="s">
        <v>604</v>
      </c>
      <c r="D75" s="5" t="s">
        <v>76</v>
      </c>
      <c r="G75" s="6">
        <v>36</v>
      </c>
    </row>
    <row r="76" spans="1:9" x14ac:dyDescent="0.25">
      <c r="D76" s="31" t="str">
        <f>SUBSTITUTE("Sp.mat: 0.00%",".",IF(VALUE("1.2")=1.2,".",","),2)</f>
        <v>Sp.mat: 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54" t="s">
        <v>605</v>
      </c>
      <c r="B77" s="55"/>
      <c r="C77" s="55"/>
      <c r="D77" s="55"/>
      <c r="E77" s="55"/>
      <c r="F77" s="55"/>
      <c r="G77" s="55"/>
    </row>
    <row r="78" spans="1:9" x14ac:dyDescent="0.25">
      <c r="A78" s="55"/>
      <c r="B78" s="55"/>
      <c r="C78" s="55"/>
      <c r="D78" s="55"/>
      <c r="E78" s="55"/>
      <c r="F78" s="55"/>
      <c r="G78" s="55"/>
    </row>
    <row r="79" spans="1:9" x14ac:dyDescent="0.25">
      <c r="A79" s="52" t="s">
        <v>27</v>
      </c>
      <c r="B79" s="53"/>
      <c r="C79" s="53"/>
      <c r="D79" s="53"/>
      <c r="E79" s="53"/>
      <c r="F79" s="53"/>
      <c r="G79" s="53"/>
      <c r="H79" s="33"/>
      <c r="I79" s="34"/>
    </row>
    <row r="80" spans="1:9" x14ac:dyDescent="0.25">
      <c r="B80" s="2">
        <v>13</v>
      </c>
      <c r="C80" s="3" t="s">
        <v>606</v>
      </c>
      <c r="D80" s="5" t="s">
        <v>63</v>
      </c>
      <c r="G80" s="6">
        <v>257</v>
      </c>
    </row>
    <row r="81" spans="1:9" x14ac:dyDescent="0.25">
      <c r="D81" s="31" t="str">
        <f>SUBSTITUTE("Sp.mat: 0.00%",".",IF(VALUE("1.2")=1.2,".",","),2)</f>
        <v>Sp.mat: 0.00%</v>
      </c>
      <c r="F81" s="31" t="str">
        <f>SUBSTITUTE("Sp.man: 0.00%",".",IF(VALUE("1.2")=1.2,".",","),2)</f>
        <v>Sp.man: 0.00%</v>
      </c>
      <c r="G81" s="31" t="str">
        <f>SUBSTITUTE("Sp.uti: 0.00%",".",IF(VALUE("1.2")=1.2,".",","),2)</f>
        <v>Sp.uti: 0.00%</v>
      </c>
    </row>
    <row r="82" spans="1:9" x14ac:dyDescent="0.25">
      <c r="A82" s="54" t="s">
        <v>607</v>
      </c>
      <c r="B82" s="55"/>
      <c r="C82" s="55"/>
      <c r="D82" s="55"/>
      <c r="E82" s="55"/>
      <c r="F82" s="55"/>
      <c r="G82" s="55"/>
    </row>
    <row r="83" spans="1:9" x14ac:dyDescent="0.25">
      <c r="A83" s="55"/>
      <c r="B83" s="55"/>
      <c r="C83" s="55"/>
      <c r="D83" s="55"/>
      <c r="E83" s="55"/>
      <c r="F83" s="55"/>
      <c r="G83" s="55"/>
    </row>
    <row r="84" spans="1:9" x14ac:dyDescent="0.25">
      <c r="A84" s="52" t="s">
        <v>27</v>
      </c>
      <c r="B84" s="53"/>
      <c r="C84" s="53"/>
      <c r="D84" s="53"/>
      <c r="E84" s="53"/>
      <c r="F84" s="53"/>
      <c r="G84" s="53"/>
      <c r="H84" s="33"/>
      <c r="I84" s="34"/>
    </row>
    <row r="85" spans="1:9" x14ac:dyDescent="0.25">
      <c r="B85" s="2">
        <v>14</v>
      </c>
      <c r="C85" s="3" t="s">
        <v>608</v>
      </c>
      <c r="D85" s="5" t="s">
        <v>76</v>
      </c>
      <c r="G85" s="6">
        <v>20</v>
      </c>
    </row>
    <row r="86" spans="1: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4" t="s">
        <v>609</v>
      </c>
      <c r="B87" s="55"/>
      <c r="C87" s="55"/>
      <c r="D87" s="55"/>
      <c r="E87" s="55"/>
      <c r="F87" s="55"/>
      <c r="G87" s="55"/>
    </row>
    <row r="88" spans="1:9" x14ac:dyDescent="0.25">
      <c r="A88" s="55"/>
      <c r="B88" s="55"/>
      <c r="C88" s="55"/>
      <c r="D88" s="55"/>
      <c r="E88" s="55"/>
      <c r="F88" s="55"/>
      <c r="G88" s="55"/>
    </row>
    <row r="89" spans="1:9" x14ac:dyDescent="0.25">
      <c r="A89" s="52" t="s">
        <v>27</v>
      </c>
      <c r="B89" s="53"/>
      <c r="C89" s="53"/>
      <c r="D89" s="53"/>
      <c r="E89" s="53"/>
      <c r="F89" s="53"/>
      <c r="G89" s="53"/>
      <c r="H89" s="33"/>
      <c r="I89" s="34"/>
    </row>
    <row r="90" spans="1:9" x14ac:dyDescent="0.25">
      <c r="B90" s="2">
        <v>15</v>
      </c>
      <c r="C90" s="3" t="s">
        <v>610</v>
      </c>
      <c r="D90" s="5" t="s">
        <v>52</v>
      </c>
      <c r="G90" s="6">
        <v>2200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4" t="s">
        <v>611</v>
      </c>
      <c r="B92" s="55"/>
      <c r="C92" s="55"/>
      <c r="D92" s="55"/>
      <c r="E92" s="55"/>
      <c r="F92" s="55"/>
      <c r="G92" s="55"/>
    </row>
    <row r="93" spans="1:9" x14ac:dyDescent="0.25">
      <c r="A93" s="55"/>
      <c r="B93" s="55"/>
      <c r="C93" s="55"/>
      <c r="D93" s="55"/>
      <c r="E93" s="55"/>
      <c r="F93" s="55"/>
      <c r="G93" s="55"/>
    </row>
    <row r="94" spans="1:9" x14ac:dyDescent="0.25">
      <c r="A94" s="56" t="s">
        <v>27</v>
      </c>
      <c r="B94" s="57"/>
      <c r="C94" s="57"/>
      <c r="D94" s="57"/>
      <c r="E94" s="57"/>
      <c r="F94" s="57"/>
      <c r="G94" s="57"/>
      <c r="H94" s="35"/>
      <c r="I94" s="36"/>
    </row>
    <row r="95" spans="1:9" x14ac:dyDescent="0.25">
      <c r="A95" s="58" t="s">
        <v>612</v>
      </c>
      <c r="B95" s="58"/>
      <c r="C95" s="58"/>
      <c r="D95" s="58"/>
      <c r="E95" s="58"/>
      <c r="F95" s="58"/>
      <c r="G95" s="58"/>
      <c r="H95" s="58"/>
      <c r="I95" s="58"/>
    </row>
    <row r="96" spans="1:9" x14ac:dyDescent="0.25">
      <c r="B96" s="2">
        <v>16</v>
      </c>
      <c r="C96" s="3" t="s">
        <v>610</v>
      </c>
      <c r="D96" s="5" t="s">
        <v>52</v>
      </c>
      <c r="G96" s="6">
        <v>440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54" t="s">
        <v>611</v>
      </c>
      <c r="B98" s="55"/>
      <c r="C98" s="55"/>
      <c r="D98" s="55"/>
      <c r="E98" s="55"/>
      <c r="F98" s="55"/>
      <c r="G98" s="55"/>
    </row>
    <row r="99" spans="1:9" x14ac:dyDescent="0.25">
      <c r="A99" s="55"/>
      <c r="B99" s="55"/>
      <c r="C99" s="55"/>
      <c r="D99" s="55"/>
      <c r="E99" s="55"/>
      <c r="F99" s="55"/>
      <c r="G99" s="55"/>
    </row>
    <row r="100" spans="1:9" x14ac:dyDescent="0.25">
      <c r="A100" s="56" t="s">
        <v>27</v>
      </c>
      <c r="B100" s="57"/>
      <c r="C100" s="57"/>
      <c r="D100" s="57"/>
      <c r="E100" s="57"/>
      <c r="F100" s="57"/>
      <c r="G100" s="57"/>
      <c r="H100" s="35"/>
      <c r="I100" s="36"/>
    </row>
    <row r="101" spans="1:9" x14ac:dyDescent="0.25">
      <c r="A101" s="58" t="s">
        <v>612</v>
      </c>
      <c r="B101" s="58"/>
      <c r="C101" s="58"/>
      <c r="D101" s="58"/>
      <c r="E101" s="58"/>
      <c r="F101" s="58"/>
      <c r="G101" s="58"/>
      <c r="H101" s="58"/>
      <c r="I101" s="58"/>
    </row>
    <row r="102" spans="1:9" x14ac:dyDescent="0.25">
      <c r="B102" s="2">
        <v>17</v>
      </c>
      <c r="C102" s="3" t="s">
        <v>613</v>
      </c>
      <c r="D102" s="5" t="s">
        <v>63</v>
      </c>
      <c r="G102" s="6">
        <v>250</v>
      </c>
    </row>
    <row r="103" spans="1:9" x14ac:dyDescent="0.25">
      <c r="D103" s="31" t="str">
        <f>SUBSTITUTE("Sp.mat: 0.00%",".",IF(VALUE("1.2")=1.2,".",","),2)</f>
        <v>Sp.mat: 0.00%</v>
      </c>
      <c r="F103" s="31" t="str">
        <f>SUBSTITUTE("Sp.man: 0.00%",".",IF(VALUE("1.2")=1.2,".",","),2)</f>
        <v>Sp.man: 0.00%</v>
      </c>
      <c r="G103" s="31" t="str">
        <f>SUBSTITUTE("Sp.uti: 0.00%",".",IF(VALUE("1.2")=1.2,".",","),2)</f>
        <v>Sp.uti: 0.00%</v>
      </c>
    </row>
    <row r="104" spans="1:9" x14ac:dyDescent="0.25">
      <c r="A104" s="54" t="s">
        <v>614</v>
      </c>
      <c r="B104" s="55"/>
      <c r="C104" s="55"/>
      <c r="D104" s="55"/>
      <c r="E104" s="55"/>
      <c r="F104" s="55"/>
      <c r="G104" s="55"/>
    </row>
    <row r="105" spans="1:9" x14ac:dyDescent="0.25">
      <c r="A105" s="55"/>
      <c r="B105" s="55"/>
      <c r="C105" s="55"/>
      <c r="D105" s="55"/>
      <c r="E105" s="55"/>
      <c r="F105" s="55"/>
      <c r="G105" s="55"/>
    </row>
    <row r="106" spans="1:9" x14ac:dyDescent="0.25">
      <c r="A106" s="52" t="s">
        <v>27</v>
      </c>
      <c r="B106" s="53"/>
      <c r="C106" s="53"/>
      <c r="D106" s="53"/>
      <c r="E106" s="53"/>
      <c r="F106" s="53"/>
      <c r="G106" s="53"/>
      <c r="H106" s="33"/>
      <c r="I106" s="34"/>
    </row>
    <row r="107" spans="1:9" x14ac:dyDescent="0.25">
      <c r="B107" s="2">
        <v>18</v>
      </c>
      <c r="C107" s="3" t="s">
        <v>615</v>
      </c>
      <c r="D107" s="5" t="s">
        <v>29</v>
      </c>
      <c r="G107" s="6">
        <v>6</v>
      </c>
    </row>
    <row r="108" spans="1:9" x14ac:dyDescent="0.25">
      <c r="D108" s="31" t="str">
        <f>SUBSTITUTE("Sp.mat: 0.00%",".",IF(VALUE("1.2")=1.2,".",","),2)</f>
        <v>Sp.mat: 0.00%</v>
      </c>
      <c r="F108" s="31" t="str">
        <f>SUBSTITUTE("Sp.man: 0.00%",".",IF(VALUE("1.2")=1.2,".",","),2)</f>
        <v>Sp.man: 0.00%</v>
      </c>
      <c r="G108" s="31" t="str">
        <f>SUBSTITUTE("Sp.uti: 0.00%",".",IF(VALUE("1.2")=1.2,".",","),2)</f>
        <v>Sp.uti: 0.00%</v>
      </c>
    </row>
    <row r="109" spans="1:9" x14ac:dyDescent="0.25">
      <c r="A109" s="54" t="s">
        <v>616</v>
      </c>
      <c r="B109" s="55"/>
      <c r="C109" s="55"/>
      <c r="D109" s="55"/>
      <c r="E109" s="55"/>
      <c r="F109" s="55"/>
      <c r="G109" s="55"/>
    </row>
    <row r="110" spans="1:9" x14ac:dyDescent="0.25">
      <c r="A110" s="55"/>
      <c r="B110" s="55"/>
      <c r="C110" s="55"/>
      <c r="D110" s="55"/>
      <c r="E110" s="55"/>
      <c r="F110" s="55"/>
      <c r="G110" s="55"/>
    </row>
    <row r="111" spans="1:9" x14ac:dyDescent="0.25">
      <c r="A111" s="52" t="s">
        <v>27</v>
      </c>
      <c r="B111" s="53"/>
      <c r="C111" s="53"/>
      <c r="D111" s="53"/>
      <c r="E111" s="53"/>
      <c r="F111" s="53"/>
      <c r="G111" s="53"/>
      <c r="H111" s="33"/>
      <c r="I111" s="34"/>
    </row>
    <row r="112" spans="1:9" x14ac:dyDescent="0.25">
      <c r="B112" s="2">
        <v>19</v>
      </c>
      <c r="C112" s="3" t="s">
        <v>127</v>
      </c>
      <c r="D112" s="5" t="s">
        <v>29</v>
      </c>
      <c r="G112" s="6">
        <v>43</v>
      </c>
    </row>
    <row r="113" spans="1:9" x14ac:dyDescent="0.25">
      <c r="D113" s="31" t="str">
        <f>SUBSTITUTE("Sp.mat: 0.00%",".",IF(VALUE("1.2")=1.2,".",","),2)</f>
        <v>Sp.mat: 0.00%</v>
      </c>
      <c r="F113" s="31" t="str">
        <f>SUBSTITUTE("Sp.man: 0.00%",".",IF(VALUE("1.2")=1.2,".",","),2)</f>
        <v>Sp.man: 0.00%</v>
      </c>
      <c r="G113" s="31" t="str">
        <f>SUBSTITUTE("Sp.uti: 0.00%",".",IF(VALUE("1.2")=1.2,".",","),2)</f>
        <v>Sp.uti: 0.00%</v>
      </c>
    </row>
    <row r="114" spans="1:9" x14ac:dyDescent="0.25">
      <c r="A114" s="54" t="s">
        <v>128</v>
      </c>
      <c r="B114" s="55"/>
      <c r="C114" s="55"/>
      <c r="D114" s="55"/>
      <c r="E114" s="55"/>
      <c r="F114" s="55"/>
      <c r="G114" s="55"/>
    </row>
    <row r="115" spans="1:9" x14ac:dyDescent="0.25">
      <c r="A115" s="55"/>
      <c r="B115" s="55"/>
      <c r="C115" s="55"/>
      <c r="D115" s="55"/>
      <c r="E115" s="55"/>
      <c r="F115" s="55"/>
      <c r="G115" s="55"/>
    </row>
    <row r="116" spans="1:9" x14ac:dyDescent="0.25">
      <c r="A116" s="56" t="s">
        <v>617</v>
      </c>
      <c r="B116" s="57"/>
      <c r="C116" s="57"/>
      <c r="D116" s="57"/>
      <c r="E116" s="57"/>
      <c r="F116" s="57"/>
      <c r="G116" s="57"/>
      <c r="H116" s="35"/>
      <c r="I116" s="36"/>
    </row>
    <row r="117" spans="1:9" x14ac:dyDescent="0.25">
      <c r="A117" s="58" t="s">
        <v>618</v>
      </c>
      <c r="B117" s="58"/>
      <c r="C117" s="58"/>
      <c r="D117" s="58"/>
      <c r="E117" s="58"/>
      <c r="F117" s="58"/>
      <c r="G117" s="58"/>
      <c r="H117" s="58"/>
      <c r="I117" s="58"/>
    </row>
    <row r="118" spans="1:9" x14ac:dyDescent="0.25">
      <c r="B118" s="2">
        <v>20</v>
      </c>
      <c r="C118" s="3" t="s">
        <v>619</v>
      </c>
      <c r="D118" s="5" t="s">
        <v>76</v>
      </c>
      <c r="G118" s="6">
        <v>31</v>
      </c>
    </row>
    <row r="119" spans="1:9" x14ac:dyDescent="0.25">
      <c r="D119" s="31" t="str">
        <f>SUBSTITUTE("Sp.mat: 0.00%",".",IF(VALUE("1.2")=1.2,".",","),2)</f>
        <v>Sp.mat: 0.00%</v>
      </c>
      <c r="F119" s="31" t="str">
        <f>SUBSTITUTE("Sp.man: 0.00%",".",IF(VALUE("1.2")=1.2,".",","),2)</f>
        <v>Sp.man: 0.00%</v>
      </c>
      <c r="G119" s="31" t="str">
        <f>SUBSTITUTE("Sp.uti: 0.00%",".",IF(VALUE("1.2")=1.2,".",","),2)</f>
        <v>Sp.uti: 0.00%</v>
      </c>
    </row>
    <row r="120" spans="1:9" x14ac:dyDescent="0.25">
      <c r="A120" s="54" t="s">
        <v>620</v>
      </c>
      <c r="B120" s="55"/>
      <c r="C120" s="55"/>
      <c r="D120" s="55"/>
      <c r="E120" s="55"/>
      <c r="F120" s="55"/>
      <c r="G120" s="55"/>
    </row>
    <row r="121" spans="1:9" x14ac:dyDescent="0.25">
      <c r="A121" s="55"/>
      <c r="B121" s="55"/>
      <c r="C121" s="55"/>
      <c r="D121" s="55"/>
      <c r="E121" s="55"/>
      <c r="F121" s="55"/>
      <c r="G121" s="55"/>
    </row>
    <row r="122" spans="1:9" x14ac:dyDescent="0.25">
      <c r="A122" s="52" t="s">
        <v>27</v>
      </c>
      <c r="B122" s="53"/>
      <c r="C122" s="53"/>
      <c r="D122" s="53"/>
      <c r="E122" s="53"/>
      <c r="F122" s="53"/>
      <c r="G122" s="53"/>
      <c r="H122" s="33"/>
      <c r="I122" s="34"/>
    </row>
    <row r="123" spans="1:9" x14ac:dyDescent="0.25">
      <c r="B123" s="2">
        <v>21</v>
      </c>
      <c r="C123" s="3" t="s">
        <v>621</v>
      </c>
      <c r="D123" s="5" t="s">
        <v>76</v>
      </c>
      <c r="G123" s="6">
        <v>2</v>
      </c>
    </row>
    <row r="124" spans="1:9" x14ac:dyDescent="0.25">
      <c r="D124" s="31" t="str">
        <f>SUBSTITUTE("Sp.mat: 0.00%",".",IF(VALUE("1.2")=1.2,".",","),2)</f>
        <v>Sp.mat: 0.00%</v>
      </c>
      <c r="F124" s="31" t="str">
        <f>SUBSTITUTE("Sp.man: 0.00%",".",IF(VALUE("1.2")=1.2,".",","),2)</f>
        <v>Sp.man: 0.00%</v>
      </c>
      <c r="G124" s="31" t="str">
        <f>SUBSTITUTE("Sp.uti: 0.00%",".",IF(VALUE("1.2")=1.2,".",","),2)</f>
        <v>Sp.uti: 0.00%</v>
      </c>
    </row>
    <row r="125" spans="1:9" x14ac:dyDescent="0.25">
      <c r="A125" s="54" t="s">
        <v>622</v>
      </c>
      <c r="B125" s="55"/>
      <c r="C125" s="55"/>
      <c r="D125" s="55"/>
      <c r="E125" s="55"/>
      <c r="F125" s="55"/>
      <c r="G125" s="55"/>
    </row>
    <row r="126" spans="1:9" x14ac:dyDescent="0.25">
      <c r="A126" s="55"/>
      <c r="B126" s="55"/>
      <c r="C126" s="55"/>
      <c r="D126" s="55"/>
      <c r="E126" s="55"/>
      <c r="F126" s="55"/>
      <c r="G126" s="55"/>
    </row>
    <row r="127" spans="1:9" x14ac:dyDescent="0.25">
      <c r="A127" s="52" t="s">
        <v>27</v>
      </c>
      <c r="B127" s="53"/>
      <c r="C127" s="53"/>
      <c r="D127" s="53"/>
      <c r="E127" s="53"/>
      <c r="F127" s="53"/>
      <c r="G127" s="53"/>
      <c r="H127" s="33"/>
      <c r="I127" s="34"/>
    </row>
    <row r="128" spans="1:9" x14ac:dyDescent="0.25">
      <c r="B128" s="2">
        <v>22</v>
      </c>
      <c r="C128" s="3" t="s">
        <v>623</v>
      </c>
      <c r="D128" s="5" t="s">
        <v>76</v>
      </c>
      <c r="G128" s="6">
        <v>3</v>
      </c>
    </row>
    <row r="129" spans="1:9" x14ac:dyDescent="0.25">
      <c r="D129" s="31" t="str">
        <f>SUBSTITUTE("Sp.mat: 0.00%",".",IF(VALUE("1.2")=1.2,".",","),2)</f>
        <v>Sp.mat: 0.00%</v>
      </c>
      <c r="F129" s="31" t="str">
        <f>SUBSTITUTE("Sp.man: 0.00%",".",IF(VALUE("1.2")=1.2,".",","),2)</f>
        <v>Sp.man: 0.00%</v>
      </c>
      <c r="G129" s="31" t="str">
        <f>SUBSTITUTE("Sp.uti: 0.00%",".",IF(VALUE("1.2")=1.2,".",","),2)</f>
        <v>Sp.uti: 0.00%</v>
      </c>
    </row>
    <row r="130" spans="1:9" x14ac:dyDescent="0.25">
      <c r="A130" s="54" t="s">
        <v>624</v>
      </c>
      <c r="B130" s="55"/>
      <c r="C130" s="55"/>
      <c r="D130" s="55"/>
      <c r="E130" s="55"/>
      <c r="F130" s="55"/>
      <c r="G130" s="55"/>
    </row>
    <row r="131" spans="1:9" x14ac:dyDescent="0.25">
      <c r="A131" s="55"/>
      <c r="B131" s="55"/>
      <c r="C131" s="55"/>
      <c r="D131" s="55"/>
      <c r="E131" s="55"/>
      <c r="F131" s="55"/>
      <c r="G131" s="55"/>
    </row>
    <row r="132" spans="1:9" x14ac:dyDescent="0.25">
      <c r="A132" s="52" t="s">
        <v>27</v>
      </c>
      <c r="B132" s="53"/>
      <c r="C132" s="53"/>
      <c r="D132" s="53"/>
      <c r="E132" s="53"/>
      <c r="F132" s="53"/>
      <c r="G132" s="53"/>
      <c r="H132" s="33"/>
      <c r="I132" s="34"/>
    </row>
    <row r="133" spans="1:9" x14ac:dyDescent="0.25">
      <c r="B133" s="2">
        <v>23</v>
      </c>
      <c r="C133" s="3" t="s">
        <v>625</v>
      </c>
      <c r="D133" s="5" t="s">
        <v>76</v>
      </c>
      <c r="G133" s="6">
        <v>6</v>
      </c>
    </row>
    <row r="134" spans="1:9" x14ac:dyDescent="0.25">
      <c r="D134" s="31" t="str">
        <f>SUBSTITUTE("Sp.mat: 0.00%",".",IF(VALUE("1.2")=1.2,".",","),2)</f>
        <v>Sp.mat: 0.00%</v>
      </c>
      <c r="F134" s="31" t="str">
        <f>SUBSTITUTE("Sp.man: 0.00%",".",IF(VALUE("1.2")=1.2,".",","),2)</f>
        <v>Sp.man: 0.00%</v>
      </c>
      <c r="G134" s="31" t="str">
        <f>SUBSTITUTE("Sp.uti: 0.00%",".",IF(VALUE("1.2")=1.2,".",","),2)</f>
        <v>Sp.uti: 0.00%</v>
      </c>
    </row>
    <row r="135" spans="1:9" x14ac:dyDescent="0.25">
      <c r="A135" s="54" t="s">
        <v>626</v>
      </c>
      <c r="B135" s="55"/>
      <c r="C135" s="55"/>
      <c r="D135" s="55"/>
      <c r="E135" s="55"/>
      <c r="F135" s="55"/>
      <c r="G135" s="55"/>
    </row>
    <row r="136" spans="1:9" x14ac:dyDescent="0.25">
      <c r="A136" s="55"/>
      <c r="B136" s="55"/>
      <c r="C136" s="55"/>
      <c r="D136" s="55"/>
      <c r="E136" s="55"/>
      <c r="F136" s="55"/>
      <c r="G136" s="55"/>
    </row>
    <row r="137" spans="1:9" x14ac:dyDescent="0.25">
      <c r="A137" s="52" t="s">
        <v>27</v>
      </c>
      <c r="B137" s="53"/>
      <c r="C137" s="53"/>
      <c r="D137" s="53"/>
      <c r="E137" s="53"/>
      <c r="F137" s="53"/>
      <c r="G137" s="53"/>
      <c r="H137" s="33"/>
      <c r="I137" s="34"/>
    </row>
    <row r="138" spans="1:9" x14ac:dyDescent="0.25">
      <c r="B138" s="2">
        <v>24</v>
      </c>
      <c r="C138" s="3" t="s">
        <v>627</v>
      </c>
      <c r="D138" s="5" t="s">
        <v>76</v>
      </c>
      <c r="G138" s="6">
        <v>16</v>
      </c>
    </row>
    <row r="139" spans="1:9" x14ac:dyDescent="0.25">
      <c r="D139" s="31" t="str">
        <f>SUBSTITUTE("Sp.mat: 0.00%",".",IF(VALUE("1.2")=1.2,".",","),2)</f>
        <v>Sp.mat: 0.00%</v>
      </c>
      <c r="F139" s="31" t="str">
        <f>SUBSTITUTE("Sp.man: 0.00%",".",IF(VALUE("1.2")=1.2,".",","),2)</f>
        <v>Sp.man: 0.00%</v>
      </c>
      <c r="G139" s="31" t="str">
        <f>SUBSTITUTE("Sp.uti: 0.00%",".",IF(VALUE("1.2")=1.2,".",","),2)</f>
        <v>Sp.uti: 0.00%</v>
      </c>
    </row>
    <row r="140" spans="1:9" x14ac:dyDescent="0.25">
      <c r="A140" s="54" t="s">
        <v>628</v>
      </c>
      <c r="B140" s="55"/>
      <c r="C140" s="55"/>
      <c r="D140" s="55"/>
      <c r="E140" s="55"/>
      <c r="F140" s="55"/>
      <c r="G140" s="55"/>
    </row>
    <row r="141" spans="1:9" x14ac:dyDescent="0.25">
      <c r="A141" s="55"/>
      <c r="B141" s="55"/>
      <c r="C141" s="55"/>
      <c r="D141" s="55"/>
      <c r="E141" s="55"/>
      <c r="F141" s="55"/>
      <c r="G141" s="55"/>
    </row>
    <row r="142" spans="1:9" x14ac:dyDescent="0.25">
      <c r="A142" s="52" t="s">
        <v>27</v>
      </c>
      <c r="B142" s="53"/>
      <c r="C142" s="53"/>
      <c r="D142" s="53"/>
      <c r="E142" s="53"/>
      <c r="F142" s="53"/>
      <c r="G142" s="53"/>
      <c r="H142" s="33"/>
      <c r="I142" s="34"/>
    </row>
    <row r="143" spans="1:9" x14ac:dyDescent="0.25">
      <c r="B143" s="2">
        <v>25</v>
      </c>
      <c r="C143" s="3" t="s">
        <v>629</v>
      </c>
      <c r="D143" s="5" t="s">
        <v>76</v>
      </c>
      <c r="G143" s="6">
        <v>4</v>
      </c>
    </row>
    <row r="144" spans="1:9" x14ac:dyDescent="0.25">
      <c r="D144" s="31" t="str">
        <f>SUBSTITUTE("Sp.mat: 0.00%",".",IF(VALUE("1.2")=1.2,".",","),2)</f>
        <v>Sp.mat: 0.00%</v>
      </c>
      <c r="F144" s="31" t="str">
        <f>SUBSTITUTE("Sp.man: 0.00%",".",IF(VALUE("1.2")=1.2,".",","),2)</f>
        <v>Sp.man: 0.00%</v>
      </c>
      <c r="G144" s="31" t="str">
        <f>SUBSTITUTE("Sp.uti: 0.00%",".",IF(VALUE("1.2")=1.2,".",","),2)</f>
        <v>Sp.uti: 0.00%</v>
      </c>
    </row>
    <row r="145" spans="1:9" x14ac:dyDescent="0.25">
      <c r="A145" s="54" t="s">
        <v>630</v>
      </c>
      <c r="B145" s="55"/>
      <c r="C145" s="55"/>
      <c r="D145" s="55"/>
      <c r="E145" s="55"/>
      <c r="F145" s="55"/>
      <c r="G145" s="55"/>
    </row>
    <row r="146" spans="1:9" x14ac:dyDescent="0.25">
      <c r="A146" s="55"/>
      <c r="B146" s="55"/>
      <c r="C146" s="55"/>
      <c r="D146" s="55"/>
      <c r="E146" s="55"/>
      <c r="F146" s="55"/>
      <c r="G146" s="55"/>
    </row>
    <row r="147" spans="1:9" x14ac:dyDescent="0.25">
      <c r="A147" s="52" t="s">
        <v>27</v>
      </c>
      <c r="B147" s="53"/>
      <c r="C147" s="53"/>
      <c r="D147" s="53"/>
      <c r="E147" s="53"/>
      <c r="F147" s="53"/>
      <c r="G147" s="53"/>
      <c r="H147" s="33"/>
      <c r="I147" s="34"/>
    </row>
    <row r="148" spans="1:9" x14ac:dyDescent="0.25">
      <c r="B148" s="2">
        <v>26</v>
      </c>
      <c r="C148" s="3" t="s">
        <v>631</v>
      </c>
      <c r="D148" s="5" t="s">
        <v>76</v>
      </c>
      <c r="G148" s="6">
        <v>2</v>
      </c>
    </row>
    <row r="149" spans="1:9" x14ac:dyDescent="0.25">
      <c r="D149" s="31" t="str">
        <f>SUBSTITUTE("Sp.mat: 0.00%",".",IF(VALUE("1.2")=1.2,".",","),2)</f>
        <v>Sp.mat: 0.00%</v>
      </c>
      <c r="F149" s="31" t="str">
        <f>SUBSTITUTE("Sp.man: 0.00%",".",IF(VALUE("1.2")=1.2,".",","),2)</f>
        <v>Sp.man: 0.00%</v>
      </c>
      <c r="G149" s="31" t="str">
        <f>SUBSTITUTE("Sp.uti: 0.00%",".",IF(VALUE("1.2")=1.2,".",","),2)</f>
        <v>Sp.uti: 0.00%</v>
      </c>
    </row>
    <row r="150" spans="1:9" x14ac:dyDescent="0.25">
      <c r="A150" s="54" t="s">
        <v>632</v>
      </c>
      <c r="B150" s="55"/>
      <c r="C150" s="55"/>
      <c r="D150" s="55"/>
      <c r="E150" s="55"/>
      <c r="F150" s="55"/>
      <c r="G150" s="55"/>
    </row>
    <row r="151" spans="1:9" x14ac:dyDescent="0.25">
      <c r="A151" s="55"/>
      <c r="B151" s="55"/>
      <c r="C151" s="55"/>
      <c r="D151" s="55"/>
      <c r="E151" s="55"/>
      <c r="F151" s="55"/>
      <c r="G151" s="55"/>
    </row>
    <row r="152" spans="1:9" x14ac:dyDescent="0.25">
      <c r="A152" s="52" t="s">
        <v>27</v>
      </c>
      <c r="B152" s="53"/>
      <c r="C152" s="53"/>
      <c r="D152" s="53"/>
      <c r="E152" s="53"/>
      <c r="F152" s="53"/>
      <c r="G152" s="53"/>
      <c r="H152" s="33"/>
      <c r="I152" s="34"/>
    </row>
    <row r="153" spans="1:9" x14ac:dyDescent="0.25">
      <c r="B153" s="2">
        <v>27</v>
      </c>
      <c r="C153" s="3" t="s">
        <v>633</v>
      </c>
      <c r="D153" s="5" t="s">
        <v>76</v>
      </c>
      <c r="G153" s="6">
        <v>2</v>
      </c>
    </row>
    <row r="154" spans="1:9" x14ac:dyDescent="0.25">
      <c r="D154" s="31" t="str">
        <f>SUBSTITUTE("Sp.mat: 0.00%",".",IF(VALUE("1.2")=1.2,".",","),2)</f>
        <v>Sp.mat: 0.00%</v>
      </c>
      <c r="F154" s="31" t="str">
        <f>SUBSTITUTE("Sp.man: 0.00%",".",IF(VALUE("1.2")=1.2,".",","),2)</f>
        <v>Sp.man: 0.00%</v>
      </c>
      <c r="G154" s="31" t="str">
        <f>SUBSTITUTE("Sp.uti: 0.00%",".",IF(VALUE("1.2")=1.2,".",","),2)</f>
        <v>Sp.uti: 0.00%</v>
      </c>
    </row>
    <row r="155" spans="1:9" x14ac:dyDescent="0.25">
      <c r="A155" s="54" t="s">
        <v>634</v>
      </c>
      <c r="B155" s="55"/>
      <c r="C155" s="55"/>
      <c r="D155" s="55"/>
      <c r="E155" s="55"/>
      <c r="F155" s="55"/>
      <c r="G155" s="55"/>
    </row>
    <row r="156" spans="1:9" x14ac:dyDescent="0.25">
      <c r="A156" s="55"/>
      <c r="B156" s="55"/>
      <c r="C156" s="55"/>
      <c r="D156" s="55"/>
      <c r="E156" s="55"/>
      <c r="F156" s="55"/>
      <c r="G156" s="55"/>
    </row>
    <row r="157" spans="1:9" x14ac:dyDescent="0.25">
      <c r="A157" s="52" t="s">
        <v>27</v>
      </c>
      <c r="B157" s="53"/>
      <c r="C157" s="53"/>
      <c r="D157" s="53"/>
      <c r="E157" s="53"/>
      <c r="F157" s="53"/>
      <c r="G157" s="53"/>
      <c r="H157" s="33"/>
      <c r="I157" s="34"/>
    </row>
    <row r="158" spans="1:9" x14ac:dyDescent="0.25">
      <c r="B158" s="2">
        <v>28</v>
      </c>
      <c r="C158" s="3" t="s">
        <v>635</v>
      </c>
      <c r="D158" s="5" t="s">
        <v>76</v>
      </c>
      <c r="G158" s="6">
        <v>10</v>
      </c>
    </row>
    <row r="159" spans="1:9" x14ac:dyDescent="0.25">
      <c r="D159" s="31" t="str">
        <f>SUBSTITUTE("Sp.mat: 0.00%",".",IF(VALUE("1.2")=1.2,".",","),2)</f>
        <v>Sp.mat: 0.00%</v>
      </c>
      <c r="F159" s="31" t="str">
        <f>SUBSTITUTE("Sp.man: 0.00%",".",IF(VALUE("1.2")=1.2,".",","),2)</f>
        <v>Sp.man: 0.00%</v>
      </c>
      <c r="G159" s="31" t="str">
        <f>SUBSTITUTE("Sp.uti: 0.00%",".",IF(VALUE("1.2")=1.2,".",","),2)</f>
        <v>Sp.uti: 0.00%</v>
      </c>
    </row>
    <row r="160" spans="1:9" x14ac:dyDescent="0.25">
      <c r="A160" s="54" t="s">
        <v>636</v>
      </c>
      <c r="B160" s="55"/>
      <c r="C160" s="55"/>
      <c r="D160" s="55"/>
      <c r="E160" s="55"/>
      <c r="F160" s="55"/>
      <c r="G160" s="55"/>
    </row>
    <row r="161" spans="1:9" x14ac:dyDescent="0.25">
      <c r="A161" s="55"/>
      <c r="B161" s="55"/>
      <c r="C161" s="55"/>
      <c r="D161" s="55"/>
      <c r="E161" s="55"/>
      <c r="F161" s="55"/>
      <c r="G161" s="55"/>
    </row>
    <row r="162" spans="1:9" x14ac:dyDescent="0.25">
      <c r="A162" s="52" t="s">
        <v>195</v>
      </c>
      <c r="B162" s="53"/>
      <c r="C162" s="53"/>
      <c r="D162" s="53"/>
      <c r="E162" s="53"/>
      <c r="F162" s="53"/>
      <c r="G162" s="53"/>
      <c r="H162" s="33"/>
      <c r="I162" s="34"/>
    </row>
    <row r="163" spans="1:9" x14ac:dyDescent="0.25">
      <c r="B163" s="2">
        <v>29</v>
      </c>
      <c r="C163" s="3" t="s">
        <v>637</v>
      </c>
      <c r="D163" s="5" t="s">
        <v>76</v>
      </c>
      <c r="G163" s="6">
        <v>10</v>
      </c>
    </row>
    <row r="164" spans="1:9" x14ac:dyDescent="0.25">
      <c r="D164" s="31" t="str">
        <f>SUBSTITUTE("Sp.mat: 0.00%",".",IF(VALUE("1.2")=1.2,".",","),2)</f>
        <v>Sp.mat: 0.00%</v>
      </c>
      <c r="F164" s="31" t="str">
        <f>SUBSTITUTE("Sp.man: 0.00%",".",IF(VALUE("1.2")=1.2,".",","),2)</f>
        <v>Sp.man: 0.00%</v>
      </c>
      <c r="G164" s="31" t="str">
        <f>SUBSTITUTE("Sp.uti: 0.00%",".",IF(VALUE("1.2")=1.2,".",","),2)</f>
        <v>Sp.uti: 0.00%</v>
      </c>
    </row>
    <row r="165" spans="1:9" x14ac:dyDescent="0.25">
      <c r="A165" s="54" t="s">
        <v>638</v>
      </c>
      <c r="B165" s="55"/>
      <c r="C165" s="55"/>
      <c r="D165" s="55"/>
      <c r="E165" s="55"/>
      <c r="F165" s="55"/>
      <c r="G165" s="55"/>
    </row>
    <row r="166" spans="1:9" x14ac:dyDescent="0.25">
      <c r="A166" s="55"/>
      <c r="B166" s="55"/>
      <c r="C166" s="55"/>
      <c r="D166" s="55"/>
      <c r="E166" s="55"/>
      <c r="F166" s="55"/>
      <c r="G166" s="55"/>
    </row>
    <row r="167" spans="1:9" x14ac:dyDescent="0.25">
      <c r="A167" s="52" t="s">
        <v>27</v>
      </c>
      <c r="B167" s="53"/>
      <c r="C167" s="53"/>
      <c r="D167" s="53"/>
      <c r="E167" s="53"/>
      <c r="F167" s="53"/>
      <c r="G167" s="53"/>
      <c r="H167" s="33"/>
      <c r="I167" s="34"/>
    </row>
    <row r="168" spans="1:9" x14ac:dyDescent="0.25">
      <c r="B168" s="2">
        <v>30</v>
      </c>
      <c r="C168" s="3" t="s">
        <v>152</v>
      </c>
      <c r="D168" s="5" t="s">
        <v>144</v>
      </c>
      <c r="G168" s="6">
        <v>23</v>
      </c>
    </row>
    <row r="169" spans="1:9" x14ac:dyDescent="0.25">
      <c r="D169" s="31" t="str">
        <f>SUBSTITUTE("Sp.mat: 0.00%",".",IF(VALUE("1.2")=1.2,".",","),2)</f>
        <v>Sp.mat: 0.00%</v>
      </c>
      <c r="F169" s="31" t="str">
        <f>SUBSTITUTE("Sp.man: 0.00%",".",IF(VALUE("1.2")=1.2,".",","),2)</f>
        <v>Sp.man: 0.00%</v>
      </c>
      <c r="G169" s="31" t="str">
        <f>SUBSTITUTE("Sp.uti: 0.00%",".",IF(VALUE("1.2")=1.2,".",","),2)</f>
        <v>Sp.uti: 0.00%</v>
      </c>
    </row>
    <row r="170" spans="1:9" x14ac:dyDescent="0.25">
      <c r="A170" s="54" t="s">
        <v>153</v>
      </c>
      <c r="B170" s="55"/>
      <c r="C170" s="55"/>
      <c r="D170" s="55"/>
      <c r="E170" s="55"/>
      <c r="F170" s="55"/>
      <c r="G170" s="55"/>
    </row>
    <row r="171" spans="1:9" x14ac:dyDescent="0.25">
      <c r="A171" s="55"/>
      <c r="B171" s="55"/>
      <c r="C171" s="55"/>
      <c r="D171" s="55"/>
      <c r="E171" s="55"/>
      <c r="F171" s="55"/>
      <c r="G171" s="55"/>
    </row>
    <row r="172" spans="1:9" x14ac:dyDescent="0.25">
      <c r="A172" s="52" t="s">
        <v>27</v>
      </c>
      <c r="B172" s="53"/>
      <c r="C172" s="53"/>
      <c r="D172" s="53"/>
      <c r="E172" s="53"/>
      <c r="F172" s="53"/>
      <c r="G172" s="53"/>
      <c r="H172" s="33"/>
      <c r="I172" s="34"/>
    </row>
    <row r="173" spans="1:9" x14ac:dyDescent="0.25">
      <c r="B173" s="2">
        <v>31</v>
      </c>
      <c r="C173" s="3" t="s">
        <v>639</v>
      </c>
      <c r="D173" s="5" t="s">
        <v>144</v>
      </c>
      <c r="G173" s="6">
        <v>23</v>
      </c>
    </row>
    <row r="174" spans="1:9" x14ac:dyDescent="0.25">
      <c r="D174" s="31" t="str">
        <f>SUBSTITUTE("Sp.mat: 0.00%",".",IF(VALUE("1.2")=1.2,".",","),2)</f>
        <v>Sp.mat: 0.00%</v>
      </c>
      <c r="F174" s="31" t="str">
        <f>SUBSTITUTE("Sp.man: 0.00%",".",IF(VALUE("1.2")=1.2,".",","),2)</f>
        <v>Sp.man: 0.00%</v>
      </c>
      <c r="G174" s="31" t="str">
        <f>SUBSTITUTE("Sp.uti: 0.00%",".",IF(VALUE("1.2")=1.2,".",","),2)</f>
        <v>Sp.uti: 0.00%</v>
      </c>
    </row>
    <row r="175" spans="1:9" x14ac:dyDescent="0.25">
      <c r="A175" s="54" t="s">
        <v>640</v>
      </c>
      <c r="B175" s="55"/>
      <c r="C175" s="55"/>
      <c r="D175" s="55"/>
      <c r="E175" s="55"/>
      <c r="F175" s="55"/>
      <c r="G175" s="55"/>
    </row>
    <row r="176" spans="1:9" x14ac:dyDescent="0.25">
      <c r="A176" s="55"/>
      <c r="B176" s="55"/>
      <c r="C176" s="55"/>
      <c r="D176" s="55"/>
      <c r="E176" s="55"/>
      <c r="F176" s="55"/>
      <c r="G176" s="55"/>
    </row>
    <row r="177" spans="1:19" x14ac:dyDescent="0.25">
      <c r="A177" s="52" t="s">
        <v>27</v>
      </c>
      <c r="B177" s="53"/>
      <c r="C177" s="53"/>
      <c r="D177" s="53"/>
      <c r="E177" s="53"/>
      <c r="F177" s="53"/>
      <c r="G177" s="53"/>
      <c r="H177" s="33"/>
      <c r="I177" s="34"/>
    </row>
    <row r="178" spans="1:19" x14ac:dyDescent="0.25">
      <c r="B178" s="2">
        <v>32</v>
      </c>
      <c r="C178" s="3" t="s">
        <v>424</v>
      </c>
      <c r="D178" s="5" t="s">
        <v>144</v>
      </c>
      <c r="G178" s="6">
        <v>23</v>
      </c>
    </row>
    <row r="179" spans="1:19" x14ac:dyDescent="0.25">
      <c r="D179" s="31" t="str">
        <f>SUBSTITUTE("Sp.mat: 0.00%",".",IF(VALUE("1.2")=1.2,".",","),2)</f>
        <v>Sp.mat: 0.00%</v>
      </c>
      <c r="F179" s="31" t="str">
        <f>SUBSTITUTE("Sp.man: 0.00%",".",IF(VALUE("1.2")=1.2,".",","),2)</f>
        <v>Sp.man: 0.00%</v>
      </c>
      <c r="G179" s="31" t="str">
        <f>SUBSTITUTE("Sp.uti: 0.00%",".",IF(VALUE("1.2")=1.2,".",","),2)</f>
        <v>Sp.uti: 0.00%</v>
      </c>
    </row>
    <row r="180" spans="1:19" x14ac:dyDescent="0.25">
      <c r="A180" s="54" t="s">
        <v>425</v>
      </c>
      <c r="B180" s="55"/>
      <c r="C180" s="55"/>
      <c r="D180" s="55"/>
      <c r="E180" s="55"/>
      <c r="F180" s="55"/>
      <c r="G180" s="55"/>
    </row>
    <row r="181" spans="1:19" x14ac:dyDescent="0.25">
      <c r="A181" s="55"/>
      <c r="B181" s="55"/>
      <c r="C181" s="55"/>
      <c r="D181" s="55"/>
      <c r="E181" s="55"/>
      <c r="F181" s="55"/>
      <c r="G181" s="55"/>
    </row>
    <row r="182" spans="1:19" x14ac:dyDescent="0.25">
      <c r="A182" s="52" t="s">
        <v>27</v>
      </c>
      <c r="B182" s="53"/>
      <c r="C182" s="53"/>
      <c r="D182" s="53"/>
      <c r="E182" s="53"/>
      <c r="F182" s="53"/>
      <c r="G182" s="53"/>
      <c r="H182" s="33"/>
      <c r="I182" s="34"/>
    </row>
    <row r="183" spans="1:19" x14ac:dyDescent="0.25">
      <c r="B183" s="37" t="s">
        <v>154</v>
      </c>
      <c r="E183" s="4">
        <f>SUMIF(J13:J182,"1",I13:I182)</f>
        <v>0</v>
      </c>
      <c r="F183" s="4">
        <f>SUMIF(J13:J182,"2",I13:I182)</f>
        <v>0</v>
      </c>
      <c r="G183" s="4">
        <f>SUMIF(J13:J182,"3",I13:I182)</f>
        <v>0</v>
      </c>
      <c r="H183" s="4">
        <f>SUMIF(J13:J182,"4",I13:I182)</f>
        <v>0</v>
      </c>
      <c r="I183" s="4">
        <f>SUMIF(J13:J182,"5",I13:I182)</f>
        <v>0</v>
      </c>
      <c r="K183" s="4">
        <f>SUMIF(J13:J182,"3",K13:K182)</f>
        <v>0</v>
      </c>
      <c r="L183" s="4">
        <f>SUMIF(J13:J182,"3",L13:L182)</f>
        <v>0</v>
      </c>
      <c r="M183" s="4">
        <f>SUMIF(J13:J182,"3",M13:M182)</f>
        <v>0</v>
      </c>
      <c r="N183" s="4">
        <f>SUMIF(J13:J182,"4",N13:N182)</f>
        <v>0</v>
      </c>
      <c r="O183" s="4">
        <f>SUMIF(J13:J182,"4",O13:O182)</f>
        <v>0</v>
      </c>
      <c r="P183" s="4">
        <f>SUMIF(J13:J182,"4",P13:P182)</f>
        <v>0</v>
      </c>
      <c r="Q183" s="4">
        <f>SUMIF(J13:J182,"4",Q13:Q182)</f>
        <v>0</v>
      </c>
      <c r="R183" s="4">
        <f>SUMIF(J13:J182,"4",R13:R182)</f>
        <v>0</v>
      </c>
      <c r="S183" s="4">
        <f>SUMIF(J13:J182,"4",S13:S182)</f>
        <v>0</v>
      </c>
    </row>
    <row r="184" spans="1:19" hidden="1" x14ac:dyDescent="0.25">
      <c r="B184" s="37" t="s">
        <v>155</v>
      </c>
    </row>
    <row r="185" spans="1:19" hidden="1" x14ac:dyDescent="0.25">
      <c r="B185" s="37" t="s">
        <v>156</v>
      </c>
      <c r="G185" s="4">
        <f>$K$183*1</f>
        <v>0</v>
      </c>
    </row>
    <row r="186" spans="1:19" hidden="1" x14ac:dyDescent="0.25">
      <c r="B186" s="37" t="s">
        <v>157</v>
      </c>
      <c r="G186" s="4">
        <f>$L$183*1</f>
        <v>0</v>
      </c>
    </row>
    <row r="187" spans="1:19" hidden="1" x14ac:dyDescent="0.25">
      <c r="B187" s="37" t="s">
        <v>158</v>
      </c>
      <c r="G187" s="4">
        <f>G183-G185-G186</f>
        <v>0</v>
      </c>
    </row>
    <row r="188" spans="1:19" hidden="1" x14ac:dyDescent="0.25">
      <c r="B188" s="37" t="s">
        <v>159</v>
      </c>
      <c r="E188" s="4">
        <f>IF("G"="Nu",0*1,0)</f>
        <v>0</v>
      </c>
      <c r="I188" s="4">
        <f>E188</f>
        <v>0</v>
      </c>
    </row>
    <row r="189" spans="1:19" hidden="1" x14ac:dyDescent="0.25">
      <c r="B189" s="37" t="s">
        <v>160</v>
      </c>
      <c r="D189" s="38" t="str">
        <f>CONCATENATE(TEXT(0,REPLACE("#.####",2,1,"."))," x")</f>
        <v>. x</v>
      </c>
      <c r="E189" s="4">
        <f>IF("G"="Nu",0*1,0)</f>
        <v>0</v>
      </c>
      <c r="I189" s="4">
        <f>E189*0</f>
        <v>0</v>
      </c>
    </row>
    <row r="190" spans="1:19" x14ac:dyDescent="0.25">
      <c r="B190" s="37" t="s">
        <v>161</v>
      </c>
      <c r="E190" s="4">
        <f>0</f>
        <v>0</v>
      </c>
      <c r="F190" s="4">
        <f>0</f>
        <v>0</v>
      </c>
      <c r="G190" s="4">
        <f>0</f>
        <v>0</v>
      </c>
      <c r="H190" s="4">
        <f>IF(H183=0,1,H201/H183)</f>
        <v>1</v>
      </c>
    </row>
    <row r="191" spans="1:19" x14ac:dyDescent="0.25">
      <c r="B191" s="39" t="s">
        <v>162</v>
      </c>
      <c r="C191" s="40"/>
      <c r="D191" s="41"/>
      <c r="E191" s="42"/>
      <c r="F191" s="42"/>
      <c r="G191" s="43"/>
      <c r="H191" s="32"/>
      <c r="I191" s="44"/>
    </row>
    <row r="192" spans="1:19" hidden="1" x14ac:dyDescent="0.25">
      <c r="B192" s="45" t="str">
        <f>CONCATENATE("  ","Impozit manopera        ")</f>
        <v xml:space="preserve">  Impozit manopera        </v>
      </c>
      <c r="D192" s="38">
        <f>0</f>
        <v>0</v>
      </c>
      <c r="F192" s="4">
        <f>F183*F190*D192</f>
        <v>0</v>
      </c>
      <c r="I192" s="46">
        <f t="shared" ref="I192:I199" si="0">F192</f>
        <v>0</v>
      </c>
    </row>
    <row r="193" spans="2:9" x14ac:dyDescent="0.25">
      <c r="B193" s="45" t="str">
        <f>CONCATENATE("  ","C.A.S.                  ")</f>
        <v xml:space="preserve">  C.A.S.                  </v>
      </c>
      <c r="D193" s="38">
        <f>0</f>
        <v>0</v>
      </c>
      <c r="F193" s="4">
        <f>(F183*F190+F192)*D193</f>
        <v>0</v>
      </c>
      <c r="I193" s="4">
        <f t="shared" si="0"/>
        <v>0</v>
      </c>
    </row>
    <row r="194" spans="2:9" x14ac:dyDescent="0.25">
      <c r="B194" s="45" t="str">
        <f>CONCATENATE("  ","C.A.S.S.                ")</f>
        <v xml:space="preserve">  C.A.S.S.                </v>
      </c>
      <c r="D194" s="38">
        <f>0</f>
        <v>0</v>
      </c>
      <c r="F194" s="4">
        <f>(F183*F190+F192)*D194</f>
        <v>0</v>
      </c>
      <c r="I194" s="4">
        <f t="shared" si="0"/>
        <v>0</v>
      </c>
    </row>
    <row r="195" spans="2:9" x14ac:dyDescent="0.25">
      <c r="B195" s="45" t="str">
        <f>CONCATENATE("  ","Aj.somaj                ")</f>
        <v xml:space="preserve">  Aj.somaj                </v>
      </c>
      <c r="D195" s="38">
        <f>0</f>
        <v>0</v>
      </c>
      <c r="F195" s="4">
        <f>(F183*F190+F192)*D195</f>
        <v>0</v>
      </c>
      <c r="I195" s="4">
        <f t="shared" si="0"/>
        <v>0</v>
      </c>
    </row>
    <row r="196" spans="2:9" x14ac:dyDescent="0.25">
      <c r="B196" s="45" t="str">
        <f>CONCATENATE("  ","Acc. munca, boli profes.")</f>
        <v xml:space="preserve">  Acc. munca, boli profes.</v>
      </c>
      <c r="D196" s="38">
        <f>0</f>
        <v>0</v>
      </c>
      <c r="F196" s="4">
        <f>(F183*F190+F192)*D196</f>
        <v>0</v>
      </c>
      <c r="I196" s="4">
        <f t="shared" si="0"/>
        <v>0</v>
      </c>
    </row>
    <row r="197" spans="2:9" x14ac:dyDescent="0.25">
      <c r="B197" s="45" t="str">
        <f>CONCATENATE("  ","Contr.Concedii Medicale ")</f>
        <v xml:space="preserve">  Contr.Concedii Medicale </v>
      </c>
      <c r="D197" s="38">
        <f>0</f>
        <v>0</v>
      </c>
      <c r="F197" s="4">
        <f>(F183*F190+F192)*D197</f>
        <v>0</v>
      </c>
      <c r="I197" s="4">
        <f t="shared" si="0"/>
        <v>0</v>
      </c>
    </row>
    <row r="198" spans="2:9" x14ac:dyDescent="0.25">
      <c r="B198" s="45" t="str">
        <f>CONCATENATE("  ","Comision ITM            ")</f>
        <v xml:space="preserve">  Comision ITM            </v>
      </c>
      <c r="D198" s="38">
        <f>0</f>
        <v>0</v>
      </c>
      <c r="F198" s="4">
        <f>(F183*F190+F192)*D198</f>
        <v>0</v>
      </c>
      <c r="I198" s="4">
        <f t="shared" si="0"/>
        <v>0</v>
      </c>
    </row>
    <row r="199" spans="2:9" x14ac:dyDescent="0.25">
      <c r="B199" s="45" t="str">
        <f>CONCATENATE("  ","Fond garantare salarii  ")</f>
        <v xml:space="preserve">  Fond garantare salarii  </v>
      </c>
      <c r="D199" s="38">
        <f>0</f>
        <v>0</v>
      </c>
      <c r="F199" s="4">
        <f>(F183*F190+F192)*D199</f>
        <v>0</v>
      </c>
      <c r="I199" s="4">
        <f t="shared" si="0"/>
        <v>0</v>
      </c>
    </row>
    <row r="200" spans="2:9" hidden="1" x14ac:dyDescent="0.25">
      <c r="B200" s="45" t="str">
        <f>CONCATENATE("  ","Chelt.tr.aprov.,depozit.")</f>
        <v xml:space="preserve">  Chelt.tr.aprov.,depozit.</v>
      </c>
      <c r="D200" s="38">
        <f>0</f>
        <v>0</v>
      </c>
      <c r="E200" s="4">
        <f>(E183+I188+I189)*E190*D200</f>
        <v>0</v>
      </c>
      <c r="I200" s="4">
        <f>E200</f>
        <v>0</v>
      </c>
    </row>
    <row r="201" spans="2:9" x14ac:dyDescent="0.25">
      <c r="B201" s="39" t="s">
        <v>163</v>
      </c>
      <c r="C201" s="40"/>
      <c r="D201" s="41"/>
      <c r="E201" s="44">
        <f>(E183+I188+I189)*E190+E200</f>
        <v>0</v>
      </c>
      <c r="F201" s="44">
        <f>F183*F190+F192+F193+F194+F195+F196+F197+F198+F199</f>
        <v>0</v>
      </c>
      <c r="G201" s="44">
        <f>G183*G190</f>
        <v>0</v>
      </c>
      <c r="H201" s="44">
        <f>($N$183*0+$O$183*0+$P$183*0)*1</f>
        <v>0</v>
      </c>
      <c r="I201" s="44">
        <f>SUM(E201:H201)</f>
        <v>0</v>
      </c>
    </row>
    <row r="202" spans="2:9" x14ac:dyDescent="0.25">
      <c r="B202" s="39" t="s">
        <v>164</v>
      </c>
      <c r="C202" s="40"/>
      <c r="D202" s="47">
        <f>0</f>
        <v>0</v>
      </c>
      <c r="E202" s="42" t="s">
        <v>165</v>
      </c>
      <c r="F202" s="42"/>
      <c r="G202" s="43"/>
      <c r="H202" s="32"/>
      <c r="I202" s="44">
        <f>I201*D202</f>
        <v>0</v>
      </c>
    </row>
    <row r="203" spans="2:9" x14ac:dyDescent="0.25">
      <c r="B203" s="39" t="s">
        <v>166</v>
      </c>
      <c r="C203" s="40"/>
      <c r="D203" s="47">
        <f>0</f>
        <v>0</v>
      </c>
      <c r="E203" s="42" t="s">
        <v>167</v>
      </c>
      <c r="F203" s="42"/>
      <c r="G203" s="43"/>
      <c r="H203" s="32"/>
      <c r="I203" s="44">
        <f>(I201+I202)*D203</f>
        <v>0</v>
      </c>
    </row>
    <row r="204" spans="2:9" hidden="1" x14ac:dyDescent="0.25">
      <c r="B204" s="37" t="s">
        <v>159</v>
      </c>
      <c r="D204" s="42" t="str">
        <f>CONCATENATE(TEXT(0,REPLACE("#.####",2,1,"."))," x")</f>
        <v>. x</v>
      </c>
      <c r="E204" s="4">
        <f>IF("G"="Nu",0*1,0)</f>
        <v>0</v>
      </c>
      <c r="I204" s="4">
        <f>E204*0</f>
        <v>0</v>
      </c>
    </row>
    <row r="205" spans="2:9" hidden="1" x14ac:dyDescent="0.25">
      <c r="B205" s="37" t="s">
        <v>160</v>
      </c>
      <c r="D205" s="38" t="str">
        <f>CONCATENATE(TEXT(0,REPLACE("#.####",2,1,"."))," x ",TEXT(0,REPLACE("#.####",2,1,"."))," x")</f>
        <v>. x . x</v>
      </c>
      <c r="E205" s="4">
        <f>IF("G"="Nu",0*1,0)</f>
        <v>0</v>
      </c>
      <c r="I205" s="4">
        <f>E205*0*0</f>
        <v>0</v>
      </c>
    </row>
    <row r="206" spans="2:9" x14ac:dyDescent="0.25">
      <c r="B206" s="39" t="s">
        <v>168</v>
      </c>
      <c r="C206" s="40"/>
      <c r="D206" s="49" t="s">
        <v>169</v>
      </c>
      <c r="E206" s="42"/>
      <c r="F206" s="42"/>
      <c r="G206" s="43"/>
      <c r="H206" s="32"/>
      <c r="I206" s="44">
        <f>I201+I202+I203+I204+I205</f>
        <v>0</v>
      </c>
    </row>
    <row r="207" spans="2:9" x14ac:dyDescent="0.25">
      <c r="B207" s="48"/>
      <c r="C207" s="40"/>
      <c r="D207" s="41"/>
      <c r="E207" s="42"/>
      <c r="F207" s="42"/>
      <c r="G207" s="43"/>
      <c r="H207" s="32"/>
      <c r="I207" s="44"/>
    </row>
    <row r="209" spans="1:1" x14ac:dyDescent="0.25">
      <c r="A209" s="51" t="s">
        <v>1699</v>
      </c>
    </row>
    <row r="210" spans="1:1" x14ac:dyDescent="0.25">
      <c r="A210" s="51" t="s">
        <v>1700</v>
      </c>
    </row>
  </sheetData>
  <mergeCells count="79">
    <mergeCell ref="A28:I28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55:G55"/>
    <mergeCell ref="A31:G32"/>
    <mergeCell ref="A33:G33"/>
    <mergeCell ref="A34:I34"/>
    <mergeCell ref="A37:G38"/>
    <mergeCell ref="A39:G39"/>
    <mergeCell ref="A42:G43"/>
    <mergeCell ref="A44:G44"/>
    <mergeCell ref="A47:G48"/>
    <mergeCell ref="A49:G49"/>
    <mergeCell ref="A50:I50"/>
    <mergeCell ref="A53:G54"/>
    <mergeCell ref="A79:G79"/>
    <mergeCell ref="A56:I56"/>
    <mergeCell ref="A59:G60"/>
    <mergeCell ref="A61:G61"/>
    <mergeCell ref="A64:G65"/>
    <mergeCell ref="A66:G66"/>
    <mergeCell ref="A69:G70"/>
    <mergeCell ref="A71:G71"/>
    <mergeCell ref="A72:I72"/>
    <mergeCell ref="A73:I73"/>
    <mergeCell ref="A74:I74"/>
    <mergeCell ref="A77:G78"/>
    <mergeCell ref="A106:G106"/>
    <mergeCell ref="A82:G83"/>
    <mergeCell ref="A84:G84"/>
    <mergeCell ref="A87:G88"/>
    <mergeCell ref="A89:G89"/>
    <mergeCell ref="A92:G93"/>
    <mergeCell ref="A94:G94"/>
    <mergeCell ref="A95:I95"/>
    <mergeCell ref="A98:G99"/>
    <mergeCell ref="A100:G100"/>
    <mergeCell ref="A101:I101"/>
    <mergeCell ref="A104:G105"/>
    <mergeCell ref="A135:G136"/>
    <mergeCell ref="A109:G110"/>
    <mergeCell ref="A111:G111"/>
    <mergeCell ref="A114:G115"/>
    <mergeCell ref="A116:G116"/>
    <mergeCell ref="A117:I117"/>
    <mergeCell ref="A120:G121"/>
    <mergeCell ref="A122:G122"/>
    <mergeCell ref="A125:G126"/>
    <mergeCell ref="A127:G127"/>
    <mergeCell ref="A130:G131"/>
    <mergeCell ref="A132:G132"/>
    <mergeCell ref="A165:G166"/>
    <mergeCell ref="A137:G137"/>
    <mergeCell ref="A140:G141"/>
    <mergeCell ref="A142:G142"/>
    <mergeCell ref="A145:G146"/>
    <mergeCell ref="A147:G147"/>
    <mergeCell ref="A150:G151"/>
    <mergeCell ref="A152:G152"/>
    <mergeCell ref="A155:G156"/>
    <mergeCell ref="A157:G157"/>
    <mergeCell ref="A160:G161"/>
    <mergeCell ref="A162:G162"/>
    <mergeCell ref="A182:G182"/>
    <mergeCell ref="A167:G167"/>
    <mergeCell ref="A170:G171"/>
    <mergeCell ref="A172:G172"/>
    <mergeCell ref="A175:G176"/>
    <mergeCell ref="A177:G177"/>
    <mergeCell ref="A180:G18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4" manualBreakCount="4">
    <brk id="44" max="16383" man="1"/>
    <brk id="89" max="16383" man="1"/>
    <brk id="132" max="16383" man="1"/>
    <brk id="17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65"/>
  <sheetViews>
    <sheetView topLeftCell="A29" workbookViewId="0">
      <selection activeCell="T62" sqref="T62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641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619</v>
      </c>
      <c r="D13" s="26" t="s">
        <v>76</v>
      </c>
      <c r="E13" s="27"/>
      <c r="F13" s="27"/>
      <c r="G13" s="28">
        <v>26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620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195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642</v>
      </c>
      <c r="D18" s="5" t="s">
        <v>76</v>
      </c>
      <c r="G18" s="6">
        <v>10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643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644</v>
      </c>
      <c r="D23" s="5" t="s">
        <v>76</v>
      </c>
      <c r="G23" s="6">
        <v>26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645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152</v>
      </c>
      <c r="D28" s="5" t="s">
        <v>144</v>
      </c>
      <c r="G28" s="6">
        <v>0.32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153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19" x14ac:dyDescent="0.25">
      <c r="B33" s="2">
        <v>5</v>
      </c>
      <c r="C33" s="3" t="s">
        <v>424</v>
      </c>
      <c r="D33" s="5" t="s">
        <v>144</v>
      </c>
      <c r="G33" s="6">
        <v>0.32</v>
      </c>
    </row>
    <row r="34" spans="1:1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19" x14ac:dyDescent="0.25">
      <c r="A35" s="54" t="s">
        <v>425</v>
      </c>
      <c r="B35" s="55"/>
      <c r="C35" s="55"/>
      <c r="D35" s="55"/>
      <c r="E35" s="55"/>
      <c r="F35" s="55"/>
      <c r="G35" s="55"/>
    </row>
    <row r="36" spans="1:19" x14ac:dyDescent="0.25">
      <c r="A36" s="55"/>
      <c r="B36" s="55"/>
      <c r="C36" s="55"/>
      <c r="D36" s="55"/>
      <c r="E36" s="55"/>
      <c r="F36" s="55"/>
      <c r="G36" s="55"/>
    </row>
    <row r="37" spans="1:1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19" x14ac:dyDescent="0.25">
      <c r="B38" s="37" t="s">
        <v>154</v>
      </c>
      <c r="E38" s="4">
        <f>SUMIF(J13:J37,"1",I13:I37)</f>
        <v>0</v>
      </c>
      <c r="F38" s="4">
        <f>SUMIF(J13:J37,"2",I13:I37)</f>
        <v>0</v>
      </c>
      <c r="G38" s="4">
        <f>SUMIF(J13:J37,"3",I13:I37)</f>
        <v>0</v>
      </c>
      <c r="H38" s="4">
        <f>SUMIF(J13:J37,"4",I13:I37)</f>
        <v>0</v>
      </c>
      <c r="I38" s="4">
        <f>SUMIF(J13:J37,"5",I13:I37)</f>
        <v>0</v>
      </c>
      <c r="K38" s="4">
        <f>SUMIF(J13:J37,"3",K13:K37)</f>
        <v>0</v>
      </c>
      <c r="L38" s="4">
        <f>SUMIF(J13:J37,"3",L13:L37)</f>
        <v>0</v>
      </c>
      <c r="M38" s="4">
        <f>SUMIF(J13:J37,"3",M13:M37)</f>
        <v>0</v>
      </c>
      <c r="N38" s="4">
        <f>SUMIF(J13:J37,"4",N13:N37)</f>
        <v>0</v>
      </c>
      <c r="O38" s="4">
        <f>SUMIF(J13:J37,"4",O13:O37)</f>
        <v>0</v>
      </c>
      <c r="P38" s="4">
        <f>SUMIF(J13:J37,"4",P13:P37)</f>
        <v>0</v>
      </c>
      <c r="Q38" s="4">
        <f>SUMIF(J13:J37,"4",Q13:Q37)</f>
        <v>0</v>
      </c>
      <c r="R38" s="4">
        <f>SUMIF(J13:J37,"4",R13:R37)</f>
        <v>0</v>
      </c>
      <c r="S38" s="4">
        <f>SUMIF(J13:J37,"4",S13:S37)</f>
        <v>0</v>
      </c>
    </row>
    <row r="39" spans="1:19" hidden="1" x14ac:dyDescent="0.25">
      <c r="B39" s="37" t="s">
        <v>155</v>
      </c>
    </row>
    <row r="40" spans="1:19" hidden="1" x14ac:dyDescent="0.25">
      <c r="B40" s="37" t="s">
        <v>156</v>
      </c>
      <c r="G40" s="4">
        <f>$K$38*1</f>
        <v>0</v>
      </c>
    </row>
    <row r="41" spans="1:19" hidden="1" x14ac:dyDescent="0.25">
      <c r="B41" s="37" t="s">
        <v>157</v>
      </c>
      <c r="G41" s="4">
        <f>$L$38*1</f>
        <v>0</v>
      </c>
    </row>
    <row r="42" spans="1:19" hidden="1" x14ac:dyDescent="0.25">
      <c r="B42" s="37" t="s">
        <v>158</v>
      </c>
      <c r="G42" s="4">
        <f>G38-G40-G41</f>
        <v>0</v>
      </c>
    </row>
    <row r="43" spans="1:19" hidden="1" x14ac:dyDescent="0.25">
      <c r="B43" s="37" t="s">
        <v>159</v>
      </c>
      <c r="E43" s="4">
        <f>IF("G"="Nu",0*1,0)</f>
        <v>0</v>
      </c>
      <c r="I43" s="4">
        <f>E43</f>
        <v>0</v>
      </c>
    </row>
    <row r="44" spans="1:19" hidden="1" x14ac:dyDescent="0.25">
      <c r="B44" s="37" t="s">
        <v>160</v>
      </c>
      <c r="D44" s="38" t="str">
        <f>CONCATENATE(TEXT(0,REPLACE("#.####",2,1,"."))," x")</f>
        <v>. x</v>
      </c>
      <c r="E44" s="4">
        <f>IF("G"="Nu",0*1,0)</f>
        <v>0</v>
      </c>
      <c r="I44" s="4">
        <f>E44*0</f>
        <v>0</v>
      </c>
    </row>
    <row r="45" spans="1:19" x14ac:dyDescent="0.25">
      <c r="B45" s="37" t="s">
        <v>161</v>
      </c>
      <c r="E45" s="4">
        <f>0</f>
        <v>0</v>
      </c>
      <c r="F45" s="4">
        <f>0</f>
        <v>0</v>
      </c>
      <c r="G45" s="4">
        <f>0</f>
        <v>0</v>
      </c>
      <c r="H45" s="4">
        <f>IF(H38=0,1,H56/H38)</f>
        <v>1</v>
      </c>
    </row>
    <row r="46" spans="1:19" x14ac:dyDescent="0.25">
      <c r="B46" s="39" t="s">
        <v>162</v>
      </c>
      <c r="C46" s="40"/>
      <c r="D46" s="41"/>
      <c r="E46" s="42"/>
      <c r="F46" s="42"/>
      <c r="G46" s="43"/>
      <c r="H46" s="32"/>
      <c r="I46" s="44"/>
    </row>
    <row r="47" spans="1:19" hidden="1" x14ac:dyDescent="0.25">
      <c r="B47" s="45" t="str">
        <f>CONCATENATE("  ","Impozit manopera        ")</f>
        <v xml:space="preserve">  Impozit manopera        </v>
      </c>
      <c r="D47" s="38">
        <f>0</f>
        <v>0</v>
      </c>
      <c r="F47" s="4">
        <f>F38*F45*D47</f>
        <v>0</v>
      </c>
      <c r="I47" s="46">
        <f t="shared" ref="I47:I54" si="0">F47</f>
        <v>0</v>
      </c>
    </row>
    <row r="48" spans="1:19" x14ac:dyDescent="0.25">
      <c r="B48" s="45" t="str">
        <f>CONCATENATE("  ","C.A.S.                  ")</f>
        <v xml:space="preserve">  C.A.S.                  </v>
      </c>
      <c r="D48" s="38">
        <f>0</f>
        <v>0</v>
      </c>
      <c r="F48" s="4">
        <f>(F38*F45+F47)*D48</f>
        <v>0</v>
      </c>
      <c r="I48" s="4">
        <f t="shared" si="0"/>
        <v>0</v>
      </c>
    </row>
    <row r="49" spans="1:9" x14ac:dyDescent="0.25">
      <c r="B49" s="45" t="str">
        <f>CONCATENATE("  ","C.A.S.S.                ")</f>
        <v xml:space="preserve">  C.A.S.S.                </v>
      </c>
      <c r="D49" s="38">
        <f>0</f>
        <v>0</v>
      </c>
      <c r="F49" s="4">
        <f>(F38*F45+F47)*D49</f>
        <v>0</v>
      </c>
      <c r="I49" s="4">
        <f t="shared" si="0"/>
        <v>0</v>
      </c>
    </row>
    <row r="50" spans="1:9" x14ac:dyDescent="0.25">
      <c r="B50" s="45" t="str">
        <f>CONCATENATE("  ","Aj.somaj                ")</f>
        <v xml:space="preserve">  Aj.somaj                </v>
      </c>
      <c r="D50" s="38">
        <f>0</f>
        <v>0</v>
      </c>
      <c r="F50" s="4">
        <f>(F38*F45+F47)*D50</f>
        <v>0</v>
      </c>
      <c r="I50" s="4">
        <f t="shared" si="0"/>
        <v>0</v>
      </c>
    </row>
    <row r="51" spans="1:9" x14ac:dyDescent="0.25">
      <c r="B51" s="45" t="str">
        <f>CONCATENATE("  ","Acc. munca, boli profes.")</f>
        <v xml:space="preserve">  Acc. munca, boli profes.</v>
      </c>
      <c r="D51" s="38">
        <f>0</f>
        <v>0</v>
      </c>
      <c r="F51" s="4">
        <f>(F38*F45+F47)*D51</f>
        <v>0</v>
      </c>
      <c r="I51" s="4">
        <f t="shared" si="0"/>
        <v>0</v>
      </c>
    </row>
    <row r="52" spans="1:9" x14ac:dyDescent="0.25">
      <c r="B52" s="45" t="str">
        <f>CONCATENATE("  ","Contr.Concedii Medicale ")</f>
        <v xml:space="preserve">  Contr.Concedii Medicale </v>
      </c>
      <c r="D52" s="38">
        <f>0</f>
        <v>0</v>
      </c>
      <c r="F52" s="4">
        <f>(F38*F45+F47)*D52</f>
        <v>0</v>
      </c>
      <c r="I52" s="4">
        <f t="shared" si="0"/>
        <v>0</v>
      </c>
    </row>
    <row r="53" spans="1:9" x14ac:dyDescent="0.25">
      <c r="B53" s="45" t="str">
        <f>CONCATENATE("  ","Comision ITM            ")</f>
        <v xml:space="preserve">  Comision ITM            </v>
      </c>
      <c r="D53" s="38">
        <f>0</f>
        <v>0</v>
      </c>
      <c r="F53" s="4">
        <f>(F38*F45+F47)*D53</f>
        <v>0</v>
      </c>
      <c r="I53" s="4">
        <f t="shared" si="0"/>
        <v>0</v>
      </c>
    </row>
    <row r="54" spans="1:9" x14ac:dyDescent="0.25">
      <c r="B54" s="45" t="str">
        <f>CONCATENATE("  ","Fond garantare salarii  ")</f>
        <v xml:space="preserve">  Fond garantare salarii  </v>
      </c>
      <c r="D54" s="38">
        <f>0</f>
        <v>0</v>
      </c>
      <c r="F54" s="4">
        <f>(F38*F45+F47)*D54</f>
        <v>0</v>
      </c>
      <c r="I54" s="4">
        <f t="shared" si="0"/>
        <v>0</v>
      </c>
    </row>
    <row r="55" spans="1:9" hidden="1" x14ac:dyDescent="0.25">
      <c r="B55" s="45" t="str">
        <f>CONCATENATE("  ","Chelt.tr.aprov.,depozit.")</f>
        <v xml:space="preserve">  Chelt.tr.aprov.,depozit.</v>
      </c>
      <c r="D55" s="38">
        <f>0</f>
        <v>0</v>
      </c>
      <c r="E55" s="4">
        <f>(E38+I43+I44)*E45*D55</f>
        <v>0</v>
      </c>
      <c r="I55" s="4">
        <f>E55</f>
        <v>0</v>
      </c>
    </row>
    <row r="56" spans="1:9" x14ac:dyDescent="0.25">
      <c r="B56" s="39" t="s">
        <v>163</v>
      </c>
      <c r="C56" s="40"/>
      <c r="D56" s="41"/>
      <c r="E56" s="44">
        <f>(E38+I43+I44)*E45+E55</f>
        <v>0</v>
      </c>
      <c r="F56" s="44">
        <f>F38*F45+F47+F48+F49+F50+F51+F52+F53+F54</f>
        <v>0</v>
      </c>
      <c r="G56" s="44">
        <f>G38*G45</f>
        <v>0</v>
      </c>
      <c r="H56" s="44">
        <f>($N$38*0+$O$38*0+$P$38*0)*1</f>
        <v>0</v>
      </c>
      <c r="I56" s="44">
        <f>SUM(E56:H56)</f>
        <v>0</v>
      </c>
    </row>
    <row r="57" spans="1:9" x14ac:dyDescent="0.25">
      <c r="B57" s="39" t="s">
        <v>164</v>
      </c>
      <c r="C57" s="40"/>
      <c r="D57" s="47">
        <f>0</f>
        <v>0</v>
      </c>
      <c r="E57" s="42" t="s">
        <v>165</v>
      </c>
      <c r="F57" s="42"/>
      <c r="G57" s="43"/>
      <c r="H57" s="32"/>
      <c r="I57" s="44">
        <f>I56*D57</f>
        <v>0</v>
      </c>
    </row>
    <row r="58" spans="1:9" x14ac:dyDescent="0.25">
      <c r="B58" s="39" t="s">
        <v>166</v>
      </c>
      <c r="C58" s="40"/>
      <c r="D58" s="47">
        <f>0</f>
        <v>0</v>
      </c>
      <c r="E58" s="42" t="s">
        <v>167</v>
      </c>
      <c r="F58" s="42"/>
      <c r="G58" s="43"/>
      <c r="H58" s="32"/>
      <c r="I58" s="44">
        <f>(I56+I57)*D58</f>
        <v>0</v>
      </c>
    </row>
    <row r="59" spans="1:9" hidden="1" x14ac:dyDescent="0.25">
      <c r="B59" s="37" t="s">
        <v>159</v>
      </c>
      <c r="D59" s="42" t="str">
        <f>CONCATENATE(TEXT(0,REPLACE("#.####",2,1,"."))," x")</f>
        <v>. x</v>
      </c>
      <c r="E59" s="4">
        <f>IF("G"="Nu",0*1,0)</f>
        <v>0</v>
      </c>
      <c r="I59" s="4">
        <f>E59*0</f>
        <v>0</v>
      </c>
    </row>
    <row r="60" spans="1:9" hidden="1" x14ac:dyDescent="0.25">
      <c r="B60" s="37" t="s">
        <v>160</v>
      </c>
      <c r="D60" s="38" t="str">
        <f>CONCATENATE(TEXT(0,REPLACE("#.####",2,1,"."))," x ",TEXT(0,REPLACE("#.####",2,1,"."))," x")</f>
        <v>. x . x</v>
      </c>
      <c r="E60" s="4">
        <f>IF("G"="Nu",0*1,0)</f>
        <v>0</v>
      </c>
      <c r="I60" s="4">
        <f>E60*0*0</f>
        <v>0</v>
      </c>
    </row>
    <row r="61" spans="1:9" x14ac:dyDescent="0.25">
      <c r="B61" s="39" t="s">
        <v>168</v>
      </c>
      <c r="C61" s="40"/>
      <c r="D61" s="49" t="s">
        <v>169</v>
      </c>
      <c r="E61" s="42"/>
      <c r="F61" s="42"/>
      <c r="G61" s="43"/>
      <c r="H61" s="32"/>
      <c r="I61" s="44">
        <f>I56+I57+I58+I59+I60</f>
        <v>0</v>
      </c>
    </row>
    <row r="62" spans="1:9" x14ac:dyDescent="0.25">
      <c r="B62" s="48"/>
      <c r="C62" s="40"/>
      <c r="D62" s="41"/>
      <c r="E62" s="42"/>
      <c r="F62" s="42"/>
      <c r="G62" s="43"/>
      <c r="H62" s="32"/>
      <c r="I62" s="44"/>
    </row>
    <row r="64" spans="1:9" x14ac:dyDescent="0.25">
      <c r="A64" s="51" t="s">
        <v>1699</v>
      </c>
    </row>
    <row r="65" spans="1:1" x14ac:dyDescent="0.25">
      <c r="A65" s="51" t="s">
        <v>1700</v>
      </c>
    </row>
  </sheetData>
  <mergeCells count="15">
    <mergeCell ref="A15:G16"/>
    <mergeCell ref="A1:D1"/>
    <mergeCell ref="A2:I2"/>
    <mergeCell ref="A4:I4"/>
    <mergeCell ref="A5:I5"/>
    <mergeCell ref="A6:H6"/>
    <mergeCell ref="A32:G32"/>
    <mergeCell ref="A35:G36"/>
    <mergeCell ref="A37:G37"/>
    <mergeCell ref="A17:G17"/>
    <mergeCell ref="A20:G21"/>
    <mergeCell ref="A22:G22"/>
    <mergeCell ref="A25:G26"/>
    <mergeCell ref="A27:G27"/>
    <mergeCell ref="A30:G3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23"/>
  <sheetViews>
    <sheetView workbookViewId="0">
      <selection activeCell="G20" sqref="G20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641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7" x14ac:dyDescent="0.25">
      <c r="B11" s="65" t="s">
        <v>1748</v>
      </c>
      <c r="C11" s="64" t="s">
        <v>76</v>
      </c>
      <c r="D11" s="6">
        <v>6</v>
      </c>
      <c r="G11" s="63" t="s">
        <v>1747</v>
      </c>
    </row>
    <row r="12" spans="1:7" x14ac:dyDescent="0.25">
      <c r="B12" s="65" t="s">
        <v>1746</v>
      </c>
    </row>
    <row r="13" spans="1:7" x14ac:dyDescent="0.25">
      <c r="B13" s="65" t="s">
        <v>1745</v>
      </c>
      <c r="C13" s="64" t="s">
        <v>76</v>
      </c>
      <c r="D13" s="6">
        <v>4</v>
      </c>
      <c r="G13" s="63" t="s">
        <v>1744</v>
      </c>
    </row>
    <row r="14" spans="1:7" x14ac:dyDescent="0.25">
      <c r="B14" s="65" t="s">
        <v>1743</v>
      </c>
    </row>
    <row r="15" spans="1:7" x14ac:dyDescent="0.25">
      <c r="B15" s="65" t="s">
        <v>1742</v>
      </c>
      <c r="C15" s="64" t="s">
        <v>76</v>
      </c>
      <c r="D15" s="6">
        <v>10</v>
      </c>
      <c r="G15" s="63" t="s">
        <v>1741</v>
      </c>
    </row>
    <row r="16" spans="1:7" x14ac:dyDescent="0.25">
      <c r="B16" s="65" t="s">
        <v>1740</v>
      </c>
    </row>
    <row r="17" spans="1:9" x14ac:dyDescent="0.25">
      <c r="B17" s="65" t="s">
        <v>1739</v>
      </c>
      <c r="C17" s="64" t="s">
        <v>76</v>
      </c>
      <c r="D17" s="6">
        <v>16</v>
      </c>
      <c r="G17" s="63" t="s">
        <v>1738</v>
      </c>
    </row>
    <row r="18" spans="1:9" ht="15.75" thickBot="1" x14ac:dyDescent="0.3">
      <c r="B18" s="65" t="s">
        <v>1737</v>
      </c>
    </row>
    <row r="19" spans="1:9" x14ac:dyDescent="0.25">
      <c r="A19" s="72"/>
      <c r="B19" s="71"/>
      <c r="C19" s="70"/>
      <c r="D19" s="28"/>
      <c r="E19" s="69" t="s">
        <v>1702</v>
      </c>
      <c r="F19" s="30"/>
      <c r="G19" s="68"/>
    </row>
    <row r="20" spans="1:9" x14ac:dyDescent="0.25">
      <c r="E20" s="7" t="s">
        <v>1701</v>
      </c>
      <c r="I20">
        <v>1</v>
      </c>
    </row>
    <row r="22" spans="1:9" x14ac:dyDescent="0.25">
      <c r="A22" s="67" t="s">
        <v>1699</v>
      </c>
    </row>
    <row r="23" spans="1:9" x14ac:dyDescent="0.25">
      <c r="A23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507"/>
  <sheetViews>
    <sheetView topLeftCell="A471" workbookViewId="0">
      <selection activeCell="T504" sqref="T504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646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647</v>
      </c>
      <c r="D13" s="26" t="s">
        <v>52</v>
      </c>
      <c r="E13" s="27"/>
      <c r="F13" s="27"/>
      <c r="G13" s="28">
        <v>475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648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6" t="s">
        <v>27</v>
      </c>
      <c r="B17" s="57"/>
      <c r="C17" s="57"/>
      <c r="D17" s="57"/>
      <c r="E17" s="57"/>
      <c r="F17" s="57"/>
      <c r="G17" s="57"/>
      <c r="H17" s="35"/>
      <c r="I17" s="36"/>
    </row>
    <row r="18" spans="1:9" x14ac:dyDescent="0.25">
      <c r="A18" s="58" t="s">
        <v>649</v>
      </c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B19" s="2">
        <v>2</v>
      </c>
      <c r="C19" s="3" t="s">
        <v>647</v>
      </c>
      <c r="D19" s="5" t="s">
        <v>52</v>
      </c>
      <c r="G19" s="6">
        <v>105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54" t="s">
        <v>648</v>
      </c>
      <c r="B21" s="55"/>
      <c r="C21" s="55"/>
      <c r="D21" s="55"/>
      <c r="E21" s="55"/>
      <c r="F21" s="55"/>
      <c r="G21" s="55"/>
    </row>
    <row r="22" spans="1:9" x14ac:dyDescent="0.25">
      <c r="A22" s="55"/>
      <c r="B22" s="55"/>
      <c r="C22" s="55"/>
      <c r="D22" s="55"/>
      <c r="E22" s="55"/>
      <c r="F22" s="55"/>
      <c r="G22" s="55"/>
    </row>
    <row r="23" spans="1:9" x14ac:dyDescent="0.25">
      <c r="A23" s="56" t="s">
        <v>27</v>
      </c>
      <c r="B23" s="57"/>
      <c r="C23" s="57"/>
      <c r="D23" s="57"/>
      <c r="E23" s="57"/>
      <c r="F23" s="57"/>
      <c r="G23" s="57"/>
      <c r="H23" s="35"/>
      <c r="I23" s="36"/>
    </row>
    <row r="24" spans="1:9" x14ac:dyDescent="0.25">
      <c r="A24" s="58" t="s">
        <v>650</v>
      </c>
      <c r="B24" s="58"/>
      <c r="C24" s="58"/>
      <c r="D24" s="58"/>
      <c r="E24" s="58"/>
      <c r="F24" s="58"/>
      <c r="G24" s="58"/>
      <c r="H24" s="58"/>
      <c r="I24" s="58"/>
    </row>
    <row r="25" spans="1:9" x14ac:dyDescent="0.25">
      <c r="B25" s="2">
        <v>3</v>
      </c>
      <c r="C25" s="3" t="s">
        <v>651</v>
      </c>
      <c r="D25" s="5" t="s">
        <v>52</v>
      </c>
      <c r="G25" s="6">
        <v>137</v>
      </c>
    </row>
    <row r="26" spans="1:9" x14ac:dyDescent="0.25">
      <c r="D26" s="31" t="str">
        <f>SUBSTITUTE("Sp.mat: 0.00%",".",IF(VALUE("1.2")=1.2,".",","),2)</f>
        <v>Sp.mat: 0.00%</v>
      </c>
      <c r="F26" s="31" t="str">
        <f>SUBSTITUTE("Sp.man: 0.00%",".",IF(VALUE("1.2")=1.2,".",","),2)</f>
        <v>Sp.man: 0.00%</v>
      </c>
      <c r="G26" s="31" t="str">
        <f>SUBSTITUTE("Sp.uti: 0.00%",".",IF(VALUE("1.2")=1.2,".",","),2)</f>
        <v>Sp.uti: 0.00%</v>
      </c>
    </row>
    <row r="27" spans="1:9" x14ac:dyDescent="0.25">
      <c r="A27" s="54" t="s">
        <v>652</v>
      </c>
      <c r="B27" s="55"/>
      <c r="C27" s="55"/>
      <c r="D27" s="55"/>
      <c r="E27" s="55"/>
      <c r="F27" s="55"/>
      <c r="G27" s="55"/>
    </row>
    <row r="28" spans="1:9" x14ac:dyDescent="0.25">
      <c r="A28" s="55"/>
      <c r="B28" s="55"/>
      <c r="C28" s="55"/>
      <c r="D28" s="55"/>
      <c r="E28" s="55"/>
      <c r="F28" s="55"/>
      <c r="G28" s="55"/>
    </row>
    <row r="29" spans="1:9" x14ac:dyDescent="0.25">
      <c r="A29" s="56" t="s">
        <v>27</v>
      </c>
      <c r="B29" s="57"/>
      <c r="C29" s="57"/>
      <c r="D29" s="57"/>
      <c r="E29" s="57"/>
      <c r="F29" s="57"/>
      <c r="G29" s="57"/>
      <c r="H29" s="35"/>
      <c r="I29" s="36"/>
    </row>
    <row r="30" spans="1:9" x14ac:dyDescent="0.25">
      <c r="A30" s="58" t="s">
        <v>653</v>
      </c>
      <c r="B30" s="58"/>
      <c r="C30" s="58"/>
      <c r="D30" s="58"/>
      <c r="E30" s="58"/>
      <c r="F30" s="58"/>
      <c r="G30" s="58"/>
      <c r="H30" s="58"/>
      <c r="I30" s="58"/>
    </row>
    <row r="31" spans="1:9" x14ac:dyDescent="0.25">
      <c r="B31" s="2">
        <v>4</v>
      </c>
      <c r="C31" s="3" t="s">
        <v>654</v>
      </c>
      <c r="D31" s="5" t="s">
        <v>52</v>
      </c>
      <c r="G31" s="6">
        <v>143</v>
      </c>
    </row>
    <row r="32" spans="1:9" x14ac:dyDescent="0.25">
      <c r="D32" s="31" t="str">
        <f>SUBSTITUTE("Sp.mat: 0.00%",".",IF(VALUE("1.2")=1.2,".",","),2)</f>
        <v>Sp.mat: 0.00%</v>
      </c>
      <c r="F32" s="31" t="str">
        <f>SUBSTITUTE("Sp.man: 0.00%",".",IF(VALUE("1.2")=1.2,".",","),2)</f>
        <v>Sp.man: 0.00%</v>
      </c>
      <c r="G32" s="31" t="str">
        <f>SUBSTITUTE("Sp.uti: 0.00%",".",IF(VALUE("1.2")=1.2,".",","),2)</f>
        <v>Sp.uti: 0.00%</v>
      </c>
    </row>
    <row r="33" spans="1:9" x14ac:dyDescent="0.25">
      <c r="A33" s="54" t="s">
        <v>655</v>
      </c>
      <c r="B33" s="55"/>
      <c r="C33" s="55"/>
      <c r="D33" s="55"/>
      <c r="E33" s="55"/>
      <c r="F33" s="55"/>
      <c r="G33" s="55"/>
    </row>
    <row r="34" spans="1:9" x14ac:dyDescent="0.25">
      <c r="A34" s="55"/>
      <c r="B34" s="55"/>
      <c r="C34" s="55"/>
      <c r="D34" s="55"/>
      <c r="E34" s="55"/>
      <c r="F34" s="55"/>
      <c r="G34" s="55"/>
    </row>
    <row r="35" spans="1:9" x14ac:dyDescent="0.25">
      <c r="A35" s="56" t="s">
        <v>27</v>
      </c>
      <c r="B35" s="57"/>
      <c r="C35" s="57"/>
      <c r="D35" s="57"/>
      <c r="E35" s="57"/>
      <c r="F35" s="57"/>
      <c r="G35" s="57"/>
      <c r="H35" s="35"/>
      <c r="I35" s="36"/>
    </row>
    <row r="36" spans="1:9" x14ac:dyDescent="0.25">
      <c r="A36" s="58" t="s">
        <v>656</v>
      </c>
      <c r="B36" s="58"/>
      <c r="C36" s="58"/>
      <c r="D36" s="58"/>
      <c r="E36" s="58"/>
      <c r="F36" s="58"/>
      <c r="G36" s="58"/>
      <c r="H36" s="58"/>
      <c r="I36" s="58"/>
    </row>
    <row r="37" spans="1:9" x14ac:dyDescent="0.25">
      <c r="B37" s="2">
        <v>5</v>
      </c>
      <c r="C37" s="3" t="s">
        <v>657</v>
      </c>
      <c r="D37" s="5" t="s">
        <v>76</v>
      </c>
      <c r="G37" s="6">
        <v>624</v>
      </c>
    </row>
    <row r="38" spans="1:9" x14ac:dyDescent="0.25">
      <c r="D38" s="31" t="str">
        <f>SUBSTITUTE("Sp.mat: 0.00%",".",IF(VALUE("1.2")=1.2,".",","),2)</f>
        <v>Sp.mat: 0.00%</v>
      </c>
      <c r="F38" s="31" t="str">
        <f>SUBSTITUTE("Sp.man: 0.00%",".",IF(VALUE("1.2")=1.2,".",","),2)</f>
        <v>Sp.man: 0.00%</v>
      </c>
      <c r="G38" s="31" t="str">
        <f>SUBSTITUTE("Sp.uti: 0.00%",".",IF(VALUE("1.2")=1.2,".",","),2)</f>
        <v>Sp.uti: 0.00%</v>
      </c>
    </row>
    <row r="39" spans="1:9" x14ac:dyDescent="0.25">
      <c r="A39" s="54" t="s">
        <v>658</v>
      </c>
      <c r="B39" s="55"/>
      <c r="C39" s="55"/>
      <c r="D39" s="55"/>
      <c r="E39" s="55"/>
      <c r="F39" s="55"/>
      <c r="G39" s="55"/>
    </row>
    <row r="40" spans="1:9" x14ac:dyDescent="0.25">
      <c r="A40" s="55"/>
      <c r="B40" s="55"/>
      <c r="C40" s="55"/>
      <c r="D40" s="55"/>
      <c r="E40" s="55"/>
      <c r="F40" s="55"/>
      <c r="G40" s="55"/>
    </row>
    <row r="41" spans="1:9" x14ac:dyDescent="0.25">
      <c r="A41" s="56" t="s">
        <v>195</v>
      </c>
      <c r="B41" s="57"/>
      <c r="C41" s="57"/>
      <c r="D41" s="57"/>
      <c r="E41" s="57"/>
      <c r="F41" s="57"/>
      <c r="G41" s="57"/>
      <c r="H41" s="35"/>
      <c r="I41" s="36"/>
    </row>
    <row r="42" spans="1:9" x14ac:dyDescent="0.25">
      <c r="A42" s="58" t="s">
        <v>659</v>
      </c>
      <c r="B42" s="58"/>
      <c r="C42" s="58"/>
      <c r="D42" s="58"/>
      <c r="E42" s="58"/>
      <c r="F42" s="58"/>
      <c r="G42" s="58"/>
      <c r="H42" s="58"/>
      <c r="I42" s="58"/>
    </row>
    <row r="43" spans="1:9" x14ac:dyDescent="0.25">
      <c r="B43" s="2">
        <v>6</v>
      </c>
      <c r="C43" s="3" t="s">
        <v>660</v>
      </c>
      <c r="D43" s="5" t="s">
        <v>76</v>
      </c>
      <c r="G43" s="6">
        <v>210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661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6" t="s">
        <v>27</v>
      </c>
      <c r="B47" s="57"/>
      <c r="C47" s="57"/>
      <c r="D47" s="57"/>
      <c r="E47" s="57"/>
      <c r="F47" s="57"/>
      <c r="G47" s="57"/>
      <c r="H47" s="35"/>
      <c r="I47" s="36"/>
    </row>
    <row r="48" spans="1:9" x14ac:dyDescent="0.25">
      <c r="A48" s="58" t="s">
        <v>662</v>
      </c>
      <c r="B48" s="58"/>
      <c r="C48" s="58"/>
      <c r="D48" s="58"/>
      <c r="E48" s="58"/>
      <c r="F48" s="58"/>
      <c r="G48" s="58"/>
      <c r="H48" s="58"/>
      <c r="I48" s="58"/>
    </row>
    <row r="49" spans="1:9" x14ac:dyDescent="0.25">
      <c r="B49" s="2">
        <v>7</v>
      </c>
      <c r="C49" s="3" t="s">
        <v>663</v>
      </c>
      <c r="D49" s="5" t="s">
        <v>76</v>
      </c>
      <c r="G49" s="6">
        <v>274</v>
      </c>
    </row>
    <row r="50" spans="1:9" x14ac:dyDescent="0.25">
      <c r="D50" s="31" t="str">
        <f>SUBSTITUTE("Sp.mat: 0.00%",".",IF(VALUE("1.2")=1.2,".",","),2)</f>
        <v>Sp.mat: 0.00%</v>
      </c>
      <c r="F50" s="31" t="str">
        <f>SUBSTITUTE("Sp.man: 0.00%",".",IF(VALUE("1.2")=1.2,".",","),2)</f>
        <v>Sp.man: 0.00%</v>
      </c>
      <c r="G50" s="31" t="str">
        <f>SUBSTITUTE("Sp.uti: 0.00%",".",IF(VALUE("1.2")=1.2,".",","),2)</f>
        <v>Sp.uti: 0.00%</v>
      </c>
    </row>
    <row r="51" spans="1:9" x14ac:dyDescent="0.25">
      <c r="A51" s="54" t="s">
        <v>664</v>
      </c>
      <c r="B51" s="55"/>
      <c r="C51" s="55"/>
      <c r="D51" s="55"/>
      <c r="E51" s="55"/>
      <c r="F51" s="55"/>
      <c r="G51" s="55"/>
    </row>
    <row r="52" spans="1:9" x14ac:dyDescent="0.25">
      <c r="A52" s="55"/>
      <c r="B52" s="55"/>
      <c r="C52" s="55"/>
      <c r="D52" s="55"/>
      <c r="E52" s="55"/>
      <c r="F52" s="55"/>
      <c r="G52" s="55"/>
    </row>
    <row r="53" spans="1:9" x14ac:dyDescent="0.25">
      <c r="A53" s="56" t="s">
        <v>27</v>
      </c>
      <c r="B53" s="57"/>
      <c r="C53" s="57"/>
      <c r="D53" s="57"/>
      <c r="E53" s="57"/>
      <c r="F53" s="57"/>
      <c r="G53" s="57"/>
      <c r="H53" s="35"/>
      <c r="I53" s="36"/>
    </row>
    <row r="54" spans="1:9" x14ac:dyDescent="0.25">
      <c r="A54" s="58" t="s">
        <v>665</v>
      </c>
      <c r="B54" s="58"/>
      <c r="C54" s="58"/>
      <c r="D54" s="58"/>
      <c r="E54" s="58"/>
      <c r="F54" s="58"/>
      <c r="G54" s="58"/>
      <c r="H54" s="58"/>
      <c r="I54" s="58"/>
    </row>
    <row r="55" spans="1:9" x14ac:dyDescent="0.25">
      <c r="B55" s="2">
        <v>8</v>
      </c>
      <c r="C55" s="3" t="s">
        <v>666</v>
      </c>
      <c r="D55" s="5" t="s">
        <v>76</v>
      </c>
      <c r="G55" s="6">
        <v>286</v>
      </c>
    </row>
    <row r="56" spans="1:9" x14ac:dyDescent="0.25">
      <c r="D56" s="31" t="str">
        <f>SUBSTITUTE("Sp.mat: 0.00%",".",IF(VALUE("1.2")=1.2,".",","),2)</f>
        <v>Sp.mat: 0.00%</v>
      </c>
      <c r="F56" s="31" t="str">
        <f>SUBSTITUTE("Sp.man: 0.00%",".",IF(VALUE("1.2")=1.2,".",","),2)</f>
        <v>Sp.man: 0.00%</v>
      </c>
      <c r="G56" s="31" t="str">
        <f>SUBSTITUTE("Sp.uti: 0.00%",".",IF(VALUE("1.2")=1.2,".",","),2)</f>
        <v>Sp.uti: 0.00%</v>
      </c>
    </row>
    <row r="57" spans="1:9" x14ac:dyDescent="0.25">
      <c r="A57" s="54" t="s">
        <v>667</v>
      </c>
      <c r="B57" s="55"/>
      <c r="C57" s="55"/>
      <c r="D57" s="55"/>
      <c r="E57" s="55"/>
      <c r="F57" s="55"/>
      <c r="G57" s="55"/>
    </row>
    <row r="58" spans="1:9" x14ac:dyDescent="0.25">
      <c r="A58" s="55"/>
      <c r="B58" s="55"/>
      <c r="C58" s="55"/>
      <c r="D58" s="55"/>
      <c r="E58" s="55"/>
      <c r="F58" s="55"/>
      <c r="G58" s="55"/>
    </row>
    <row r="59" spans="1:9" x14ac:dyDescent="0.25">
      <c r="A59" s="56" t="s">
        <v>27</v>
      </c>
      <c r="B59" s="57"/>
      <c r="C59" s="57"/>
      <c r="D59" s="57"/>
      <c r="E59" s="57"/>
      <c r="F59" s="57"/>
      <c r="G59" s="57"/>
      <c r="H59" s="35"/>
      <c r="I59" s="36"/>
    </row>
    <row r="60" spans="1:9" x14ac:dyDescent="0.25">
      <c r="A60" s="58" t="s">
        <v>668</v>
      </c>
      <c r="B60" s="58"/>
      <c r="C60" s="58"/>
      <c r="D60" s="58"/>
      <c r="E60" s="58"/>
      <c r="F60" s="58"/>
      <c r="G60" s="58"/>
      <c r="H60" s="58"/>
      <c r="I60" s="58"/>
    </row>
    <row r="61" spans="1:9" x14ac:dyDescent="0.25">
      <c r="B61" s="2">
        <v>9</v>
      </c>
      <c r="C61" s="3" t="s">
        <v>669</v>
      </c>
      <c r="D61" s="5" t="s">
        <v>76</v>
      </c>
      <c r="G61" s="6">
        <v>410</v>
      </c>
    </row>
    <row r="62" spans="1:9" x14ac:dyDescent="0.25">
      <c r="D62" s="31" t="str">
        <f>SUBSTITUTE("Sp.mat: 0.00%",".",IF(VALUE("1.2")=1.2,".",","),2)</f>
        <v>Sp.mat: 0.00%</v>
      </c>
      <c r="F62" s="31" t="str">
        <f>SUBSTITUTE("Sp.man: 0.00%",".",IF(VALUE("1.2")=1.2,".",","),2)</f>
        <v>Sp.man: 0.00%</v>
      </c>
      <c r="G62" s="31" t="str">
        <f>SUBSTITUTE("Sp.uti: 0.00%",".",IF(VALUE("1.2")=1.2,".",","),2)</f>
        <v>Sp.uti: 0.00%</v>
      </c>
    </row>
    <row r="63" spans="1:9" x14ac:dyDescent="0.25">
      <c r="A63" s="54" t="s">
        <v>670</v>
      </c>
      <c r="B63" s="55"/>
      <c r="C63" s="55"/>
      <c r="D63" s="55"/>
      <c r="E63" s="55"/>
      <c r="F63" s="55"/>
      <c r="G63" s="55"/>
    </row>
    <row r="64" spans="1:9" x14ac:dyDescent="0.25">
      <c r="A64" s="55"/>
      <c r="B64" s="55"/>
      <c r="C64" s="55"/>
      <c r="D64" s="55"/>
      <c r="E64" s="55"/>
      <c r="F64" s="55"/>
      <c r="G64" s="55"/>
    </row>
    <row r="65" spans="1:9" x14ac:dyDescent="0.25">
      <c r="A65" s="52" t="s">
        <v>27</v>
      </c>
      <c r="B65" s="53"/>
      <c r="C65" s="53"/>
      <c r="D65" s="53"/>
      <c r="E65" s="53"/>
      <c r="F65" s="53"/>
      <c r="G65" s="53"/>
      <c r="H65" s="33"/>
      <c r="I65" s="34"/>
    </row>
    <row r="66" spans="1:9" x14ac:dyDescent="0.25">
      <c r="B66" s="2">
        <v>10</v>
      </c>
      <c r="C66" s="3" t="s">
        <v>671</v>
      </c>
      <c r="D66" s="5" t="s">
        <v>76</v>
      </c>
      <c r="G66" s="6">
        <v>150</v>
      </c>
    </row>
    <row r="67" spans="1:9" x14ac:dyDescent="0.25">
      <c r="D67" s="31" t="str">
        <f>SUBSTITUTE("Sp.mat: 0.00%",".",IF(VALUE("1.2")=1.2,".",","),2)</f>
        <v>Sp.mat: 0.00%</v>
      </c>
      <c r="F67" s="31" t="str">
        <f>SUBSTITUTE("Sp.man: 0.00%",".",IF(VALUE("1.2")=1.2,".",","),2)</f>
        <v>Sp.man: 0.00%</v>
      </c>
      <c r="G67" s="31" t="str">
        <f>SUBSTITUTE("Sp.uti: 0.00%",".",IF(VALUE("1.2")=1.2,".",","),2)</f>
        <v>Sp.uti: 0.00%</v>
      </c>
    </row>
    <row r="68" spans="1:9" x14ac:dyDescent="0.25">
      <c r="A68" s="54" t="s">
        <v>672</v>
      </c>
      <c r="B68" s="55"/>
      <c r="C68" s="55"/>
      <c r="D68" s="55"/>
      <c r="E68" s="55"/>
      <c r="F68" s="55"/>
      <c r="G68" s="55"/>
    </row>
    <row r="69" spans="1:9" x14ac:dyDescent="0.25">
      <c r="A69" s="55"/>
      <c r="B69" s="55"/>
      <c r="C69" s="55"/>
      <c r="D69" s="55"/>
      <c r="E69" s="55"/>
      <c r="F69" s="55"/>
      <c r="G69" s="55"/>
    </row>
    <row r="70" spans="1:9" x14ac:dyDescent="0.25">
      <c r="A70" s="52" t="s">
        <v>27</v>
      </c>
      <c r="B70" s="53"/>
      <c r="C70" s="53"/>
      <c r="D70" s="53"/>
      <c r="E70" s="53"/>
      <c r="F70" s="53"/>
      <c r="G70" s="53"/>
      <c r="H70" s="33"/>
      <c r="I70" s="34"/>
    </row>
    <row r="71" spans="1:9" x14ac:dyDescent="0.25">
      <c r="B71" s="2">
        <v>11</v>
      </c>
      <c r="C71" s="3" t="s">
        <v>673</v>
      </c>
      <c r="D71" s="5" t="s">
        <v>76</v>
      </c>
      <c r="G71" s="6">
        <v>107</v>
      </c>
    </row>
    <row r="72" spans="1:9" x14ac:dyDescent="0.25">
      <c r="D72" s="31" t="str">
        <f>SUBSTITUTE("Sp.mat: 0.00%",".",IF(VALUE("1.2")=1.2,".",","),2)</f>
        <v>Sp.mat: 0.00%</v>
      </c>
      <c r="F72" s="31" t="str">
        <f>SUBSTITUTE("Sp.man: 0.00%",".",IF(VALUE("1.2")=1.2,".",","),2)</f>
        <v>Sp.man: 0.00%</v>
      </c>
      <c r="G72" s="31" t="str">
        <f>SUBSTITUTE("Sp.uti: 0.00%",".",IF(VALUE("1.2")=1.2,".",","),2)</f>
        <v>Sp.uti: 0.00%</v>
      </c>
    </row>
    <row r="73" spans="1:9" x14ac:dyDescent="0.25">
      <c r="A73" s="54" t="s">
        <v>674</v>
      </c>
      <c r="B73" s="55"/>
      <c r="C73" s="55"/>
      <c r="D73" s="55"/>
      <c r="E73" s="55"/>
      <c r="F73" s="55"/>
      <c r="G73" s="55"/>
    </row>
    <row r="74" spans="1:9" x14ac:dyDescent="0.25">
      <c r="A74" s="55"/>
      <c r="B74" s="55"/>
      <c r="C74" s="55"/>
      <c r="D74" s="55"/>
      <c r="E74" s="55"/>
      <c r="F74" s="55"/>
      <c r="G74" s="55"/>
    </row>
    <row r="75" spans="1:9" x14ac:dyDescent="0.25">
      <c r="A75" s="52" t="s">
        <v>27</v>
      </c>
      <c r="B75" s="53"/>
      <c r="C75" s="53"/>
      <c r="D75" s="53"/>
      <c r="E75" s="53"/>
      <c r="F75" s="53"/>
      <c r="G75" s="53"/>
      <c r="H75" s="33"/>
      <c r="I75" s="34"/>
    </row>
    <row r="76" spans="1:9" x14ac:dyDescent="0.25">
      <c r="B76" s="2">
        <v>12</v>
      </c>
      <c r="C76" s="3" t="s">
        <v>675</v>
      </c>
      <c r="D76" s="5" t="s">
        <v>76</v>
      </c>
      <c r="G76" s="6">
        <v>50</v>
      </c>
    </row>
    <row r="77" spans="1:9" x14ac:dyDescent="0.25">
      <c r="D77" s="31" t="str">
        <f>SUBSTITUTE("Sp.mat: 0.00%",".",IF(VALUE("1.2")=1.2,".",","),2)</f>
        <v>Sp.mat: 0.00%</v>
      </c>
      <c r="F77" s="31" t="str">
        <f>SUBSTITUTE("Sp.man: 0.00%",".",IF(VALUE("1.2")=1.2,".",","),2)</f>
        <v>Sp.man: 0.00%</v>
      </c>
      <c r="G77" s="31" t="str">
        <f>SUBSTITUTE("Sp.uti: 0.00%",".",IF(VALUE("1.2")=1.2,".",","),2)</f>
        <v>Sp.uti: 0.00%</v>
      </c>
    </row>
    <row r="78" spans="1:9" x14ac:dyDescent="0.25">
      <c r="A78" s="54" t="s">
        <v>676</v>
      </c>
      <c r="B78" s="55"/>
      <c r="C78" s="55"/>
      <c r="D78" s="55"/>
      <c r="E78" s="55"/>
      <c r="F78" s="55"/>
      <c r="G78" s="55"/>
    </row>
    <row r="79" spans="1:9" x14ac:dyDescent="0.25">
      <c r="A79" s="55"/>
      <c r="B79" s="55"/>
      <c r="C79" s="55"/>
      <c r="D79" s="55"/>
      <c r="E79" s="55"/>
      <c r="F79" s="55"/>
      <c r="G79" s="55"/>
    </row>
    <row r="80" spans="1:9" x14ac:dyDescent="0.25">
      <c r="A80" s="52" t="s">
        <v>27</v>
      </c>
      <c r="B80" s="53"/>
      <c r="C80" s="53"/>
      <c r="D80" s="53"/>
      <c r="E80" s="53"/>
      <c r="F80" s="53"/>
      <c r="G80" s="53"/>
      <c r="H80" s="33"/>
      <c r="I80" s="34"/>
    </row>
    <row r="81" spans="1:9" x14ac:dyDescent="0.25">
      <c r="B81" s="2">
        <v>13</v>
      </c>
      <c r="C81" s="3" t="s">
        <v>677</v>
      </c>
      <c r="D81" s="5" t="s">
        <v>76</v>
      </c>
      <c r="G81" s="6">
        <v>20</v>
      </c>
    </row>
    <row r="82" spans="1:9" x14ac:dyDescent="0.25">
      <c r="D82" s="31" t="str">
        <f>SUBSTITUTE("Sp.mat: 0.00%",".",IF(VALUE("1.2")=1.2,".",","),2)</f>
        <v>Sp.mat: 0.00%</v>
      </c>
      <c r="F82" s="31" t="str">
        <f>SUBSTITUTE("Sp.man: 0.00%",".",IF(VALUE("1.2")=1.2,".",","),2)</f>
        <v>Sp.man: 0.00%</v>
      </c>
      <c r="G82" s="31" t="str">
        <f>SUBSTITUTE("Sp.uti: 0.00%",".",IF(VALUE("1.2")=1.2,".",","),2)</f>
        <v>Sp.uti: 0.00%</v>
      </c>
    </row>
    <row r="83" spans="1:9" x14ac:dyDescent="0.25">
      <c r="A83" s="54" t="s">
        <v>678</v>
      </c>
      <c r="B83" s="55"/>
      <c r="C83" s="55"/>
      <c r="D83" s="55"/>
      <c r="E83" s="55"/>
      <c r="F83" s="55"/>
      <c r="G83" s="55"/>
    </row>
    <row r="84" spans="1:9" x14ac:dyDescent="0.25">
      <c r="A84" s="55"/>
      <c r="B84" s="55"/>
      <c r="C84" s="55"/>
      <c r="D84" s="55"/>
      <c r="E84" s="55"/>
      <c r="F84" s="55"/>
      <c r="G84" s="55"/>
    </row>
    <row r="85" spans="1:9" x14ac:dyDescent="0.25">
      <c r="A85" s="52" t="s">
        <v>27</v>
      </c>
      <c r="B85" s="53"/>
      <c r="C85" s="53"/>
      <c r="D85" s="53"/>
      <c r="E85" s="53"/>
      <c r="F85" s="53"/>
      <c r="G85" s="53"/>
      <c r="H85" s="33"/>
      <c r="I85" s="34"/>
    </row>
    <row r="86" spans="1:9" x14ac:dyDescent="0.25">
      <c r="B86" s="2">
        <v>14</v>
      </c>
      <c r="C86" s="3" t="s">
        <v>679</v>
      </c>
      <c r="D86" s="5" t="s">
        <v>76</v>
      </c>
      <c r="G86" s="6">
        <v>45</v>
      </c>
    </row>
    <row r="87" spans="1:9" x14ac:dyDescent="0.25">
      <c r="D87" s="31" t="str">
        <f>SUBSTITUTE("Sp.mat: 0.00%",".",IF(VALUE("1.2")=1.2,".",","),2)</f>
        <v>Sp.mat: 0.00%</v>
      </c>
      <c r="F87" s="31" t="str">
        <f>SUBSTITUTE("Sp.man: 0.00%",".",IF(VALUE("1.2")=1.2,".",","),2)</f>
        <v>Sp.man: 0.00%</v>
      </c>
      <c r="G87" s="31" t="str">
        <f>SUBSTITUTE("Sp.uti: 0.00%",".",IF(VALUE("1.2")=1.2,".",","),2)</f>
        <v>Sp.uti: 0.00%</v>
      </c>
    </row>
    <row r="88" spans="1:9" x14ac:dyDescent="0.25">
      <c r="A88" s="54" t="s">
        <v>680</v>
      </c>
      <c r="B88" s="55"/>
      <c r="C88" s="55"/>
      <c r="D88" s="55"/>
      <c r="E88" s="55"/>
      <c r="F88" s="55"/>
      <c r="G88" s="55"/>
    </row>
    <row r="89" spans="1:9" x14ac:dyDescent="0.25">
      <c r="A89" s="55"/>
      <c r="B89" s="55"/>
      <c r="C89" s="55"/>
      <c r="D89" s="55"/>
      <c r="E89" s="55"/>
      <c r="F89" s="55"/>
      <c r="G89" s="55"/>
    </row>
    <row r="90" spans="1:9" x14ac:dyDescent="0.25">
      <c r="A90" s="52" t="s">
        <v>27</v>
      </c>
      <c r="B90" s="53"/>
      <c r="C90" s="53"/>
      <c r="D90" s="53"/>
      <c r="E90" s="53"/>
      <c r="F90" s="53"/>
      <c r="G90" s="53"/>
      <c r="H90" s="33"/>
      <c r="I90" s="34"/>
    </row>
    <row r="91" spans="1:9" x14ac:dyDescent="0.25">
      <c r="B91" s="2">
        <v>15</v>
      </c>
      <c r="C91" s="3" t="s">
        <v>681</v>
      </c>
      <c r="D91" s="5" t="s">
        <v>76</v>
      </c>
      <c r="G91" s="6">
        <v>10</v>
      </c>
    </row>
    <row r="92" spans="1:9" x14ac:dyDescent="0.25">
      <c r="D92" s="31" t="str">
        <f>SUBSTITUTE("Sp.mat: 0.00%",".",IF(VALUE("1.2")=1.2,".",","),2)</f>
        <v>Sp.mat: 0.00%</v>
      </c>
      <c r="F92" s="31" t="str">
        <f>SUBSTITUTE("Sp.man: 0.00%",".",IF(VALUE("1.2")=1.2,".",","),2)</f>
        <v>Sp.man: 0.00%</v>
      </c>
      <c r="G92" s="31" t="str">
        <f>SUBSTITUTE("Sp.uti: 0.00%",".",IF(VALUE("1.2")=1.2,".",","),2)</f>
        <v>Sp.uti: 0.00%</v>
      </c>
    </row>
    <row r="93" spans="1:9" x14ac:dyDescent="0.25">
      <c r="A93" s="54" t="s">
        <v>682</v>
      </c>
      <c r="B93" s="55"/>
      <c r="C93" s="55"/>
      <c r="D93" s="55"/>
      <c r="E93" s="55"/>
      <c r="F93" s="55"/>
      <c r="G93" s="55"/>
    </row>
    <row r="94" spans="1:9" x14ac:dyDescent="0.25">
      <c r="A94" s="55"/>
      <c r="B94" s="55"/>
      <c r="C94" s="55"/>
      <c r="D94" s="55"/>
      <c r="E94" s="55"/>
      <c r="F94" s="55"/>
      <c r="G94" s="55"/>
    </row>
    <row r="95" spans="1:9" x14ac:dyDescent="0.25">
      <c r="A95" s="52" t="s">
        <v>27</v>
      </c>
      <c r="B95" s="53"/>
      <c r="C95" s="53"/>
      <c r="D95" s="53"/>
      <c r="E95" s="53"/>
      <c r="F95" s="53"/>
      <c r="G95" s="53"/>
      <c r="H95" s="33"/>
      <c r="I95" s="34"/>
    </row>
    <row r="96" spans="1:9" x14ac:dyDescent="0.25">
      <c r="B96" s="2">
        <v>16</v>
      </c>
      <c r="C96" s="3" t="s">
        <v>683</v>
      </c>
      <c r="D96" s="5" t="s">
        <v>76</v>
      </c>
      <c r="G96" s="6">
        <v>10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54" t="s">
        <v>684</v>
      </c>
      <c r="B98" s="55"/>
      <c r="C98" s="55"/>
      <c r="D98" s="55"/>
      <c r="E98" s="55"/>
      <c r="F98" s="55"/>
      <c r="G98" s="55"/>
    </row>
    <row r="99" spans="1:9" x14ac:dyDescent="0.25">
      <c r="A99" s="55"/>
      <c r="B99" s="55"/>
      <c r="C99" s="55"/>
      <c r="D99" s="55"/>
      <c r="E99" s="55"/>
      <c r="F99" s="55"/>
      <c r="G99" s="55"/>
    </row>
    <row r="100" spans="1:9" x14ac:dyDescent="0.25">
      <c r="A100" s="52" t="s">
        <v>27</v>
      </c>
      <c r="B100" s="53"/>
      <c r="C100" s="53"/>
      <c r="D100" s="53"/>
      <c r="E100" s="53"/>
      <c r="F100" s="53"/>
      <c r="G100" s="53"/>
      <c r="H100" s="33"/>
      <c r="I100" s="34"/>
    </row>
    <row r="101" spans="1:9" x14ac:dyDescent="0.25">
      <c r="B101" s="2">
        <v>17</v>
      </c>
      <c r="C101" s="3" t="s">
        <v>685</v>
      </c>
      <c r="D101" s="5" t="s">
        <v>76</v>
      </c>
      <c r="G101" s="6">
        <v>6</v>
      </c>
    </row>
    <row r="102" spans="1:9" x14ac:dyDescent="0.25">
      <c r="D102" s="31" t="str">
        <f>SUBSTITUTE("Sp.mat: 0.00%",".",IF(VALUE("1.2")=1.2,".",","),2)</f>
        <v>Sp.mat: 0.00%</v>
      </c>
      <c r="F102" s="31" t="str">
        <f>SUBSTITUTE("Sp.man: 0.00%",".",IF(VALUE("1.2")=1.2,".",","),2)</f>
        <v>Sp.man: 0.00%</v>
      </c>
      <c r="G102" s="31" t="str">
        <f>SUBSTITUTE("Sp.uti: 0.00%",".",IF(VALUE("1.2")=1.2,".",","),2)</f>
        <v>Sp.uti: 0.00%</v>
      </c>
    </row>
    <row r="103" spans="1:9" x14ac:dyDescent="0.25">
      <c r="A103" s="54" t="s">
        <v>686</v>
      </c>
      <c r="B103" s="55"/>
      <c r="C103" s="55"/>
      <c r="D103" s="55"/>
      <c r="E103" s="55"/>
      <c r="F103" s="55"/>
      <c r="G103" s="55"/>
    </row>
    <row r="104" spans="1:9" x14ac:dyDescent="0.25">
      <c r="A104" s="55"/>
      <c r="B104" s="55"/>
      <c r="C104" s="55"/>
      <c r="D104" s="55"/>
      <c r="E104" s="55"/>
      <c r="F104" s="55"/>
      <c r="G104" s="55"/>
    </row>
    <row r="105" spans="1:9" x14ac:dyDescent="0.25">
      <c r="A105" s="52" t="s">
        <v>27</v>
      </c>
      <c r="B105" s="53"/>
      <c r="C105" s="53"/>
      <c r="D105" s="53"/>
      <c r="E105" s="53"/>
      <c r="F105" s="53"/>
      <c r="G105" s="53"/>
      <c r="H105" s="33"/>
      <c r="I105" s="34"/>
    </row>
    <row r="106" spans="1:9" x14ac:dyDescent="0.25">
      <c r="B106" s="2">
        <v>18</v>
      </c>
      <c r="C106" s="3" t="s">
        <v>687</v>
      </c>
      <c r="D106" s="5" t="s">
        <v>76</v>
      </c>
      <c r="G106" s="6">
        <v>5</v>
      </c>
    </row>
    <row r="107" spans="1:9" x14ac:dyDescent="0.25">
      <c r="D107" s="31" t="str">
        <f>SUBSTITUTE("Sp.mat: 0.00%",".",IF(VALUE("1.2")=1.2,".",","),2)</f>
        <v>Sp.mat: 0.00%</v>
      </c>
      <c r="F107" s="31" t="str">
        <f>SUBSTITUTE("Sp.man: 0.00%",".",IF(VALUE("1.2")=1.2,".",","),2)</f>
        <v>Sp.man: 0.00%</v>
      </c>
      <c r="G107" s="31" t="str">
        <f>SUBSTITUTE("Sp.uti: 0.00%",".",IF(VALUE("1.2")=1.2,".",","),2)</f>
        <v>Sp.uti: 0.00%</v>
      </c>
    </row>
    <row r="108" spans="1:9" x14ac:dyDescent="0.25">
      <c r="A108" s="54" t="s">
        <v>688</v>
      </c>
      <c r="B108" s="55"/>
      <c r="C108" s="55"/>
      <c r="D108" s="55"/>
      <c r="E108" s="55"/>
      <c r="F108" s="55"/>
      <c r="G108" s="55"/>
    </row>
    <row r="109" spans="1:9" x14ac:dyDescent="0.25">
      <c r="A109" s="55"/>
      <c r="B109" s="55"/>
      <c r="C109" s="55"/>
      <c r="D109" s="55"/>
      <c r="E109" s="55"/>
      <c r="F109" s="55"/>
      <c r="G109" s="55"/>
    </row>
    <row r="110" spans="1:9" x14ac:dyDescent="0.25">
      <c r="A110" s="52" t="s">
        <v>27</v>
      </c>
      <c r="B110" s="53"/>
      <c r="C110" s="53"/>
      <c r="D110" s="53"/>
      <c r="E110" s="53"/>
      <c r="F110" s="53"/>
      <c r="G110" s="53"/>
      <c r="H110" s="33"/>
      <c r="I110" s="34"/>
    </row>
    <row r="111" spans="1:9" x14ac:dyDescent="0.25">
      <c r="B111" s="2">
        <v>19</v>
      </c>
      <c r="C111" s="3" t="s">
        <v>689</v>
      </c>
      <c r="D111" s="5" t="s">
        <v>76</v>
      </c>
      <c r="G111" s="6">
        <v>4</v>
      </c>
    </row>
    <row r="112" spans="1:9" x14ac:dyDescent="0.25">
      <c r="D112" s="31" t="str">
        <f>SUBSTITUTE("Sp.mat: 0.00%",".",IF(VALUE("1.2")=1.2,".",","),2)</f>
        <v>Sp.mat: 0.00%</v>
      </c>
      <c r="F112" s="31" t="str">
        <f>SUBSTITUTE("Sp.man: 0.00%",".",IF(VALUE("1.2")=1.2,".",","),2)</f>
        <v>Sp.man: 0.00%</v>
      </c>
      <c r="G112" s="31" t="str">
        <f>SUBSTITUTE("Sp.uti: 0.00%",".",IF(VALUE("1.2")=1.2,".",","),2)</f>
        <v>Sp.uti: 0.00%</v>
      </c>
    </row>
    <row r="113" spans="1:9" x14ac:dyDescent="0.25">
      <c r="A113" s="54" t="s">
        <v>690</v>
      </c>
      <c r="B113" s="55"/>
      <c r="C113" s="55"/>
      <c r="D113" s="55"/>
      <c r="E113" s="55"/>
      <c r="F113" s="55"/>
      <c r="G113" s="55"/>
    </row>
    <row r="114" spans="1:9" x14ac:dyDescent="0.25">
      <c r="A114" s="55"/>
      <c r="B114" s="55"/>
      <c r="C114" s="55"/>
      <c r="D114" s="55"/>
      <c r="E114" s="55"/>
      <c r="F114" s="55"/>
      <c r="G114" s="55"/>
    </row>
    <row r="115" spans="1:9" x14ac:dyDescent="0.25">
      <c r="A115" s="52" t="s">
        <v>27</v>
      </c>
      <c r="B115" s="53"/>
      <c r="C115" s="53"/>
      <c r="D115" s="53"/>
      <c r="E115" s="53"/>
      <c r="F115" s="53"/>
      <c r="G115" s="53"/>
      <c r="H115" s="33"/>
      <c r="I115" s="34"/>
    </row>
    <row r="116" spans="1:9" x14ac:dyDescent="0.25">
      <c r="B116" s="2">
        <v>20</v>
      </c>
      <c r="C116" s="3" t="s">
        <v>691</v>
      </c>
      <c r="D116" s="5" t="s">
        <v>76</v>
      </c>
      <c r="G116" s="6">
        <v>3</v>
      </c>
    </row>
    <row r="117" spans="1:9" x14ac:dyDescent="0.25">
      <c r="D117" s="31" t="str">
        <f>SUBSTITUTE("Sp.mat: 0.00%",".",IF(VALUE("1.2")=1.2,".",","),2)</f>
        <v>Sp.mat: 0.00%</v>
      </c>
      <c r="F117" s="31" t="str">
        <f>SUBSTITUTE("Sp.man: 0.00%",".",IF(VALUE("1.2")=1.2,".",","),2)</f>
        <v>Sp.man: 0.00%</v>
      </c>
      <c r="G117" s="31" t="str">
        <f>SUBSTITUTE("Sp.uti: 0.00%",".",IF(VALUE("1.2")=1.2,".",","),2)</f>
        <v>Sp.uti: 0.00%</v>
      </c>
    </row>
    <row r="118" spans="1:9" x14ac:dyDescent="0.25">
      <c r="A118" s="54" t="s">
        <v>692</v>
      </c>
      <c r="B118" s="55"/>
      <c r="C118" s="55"/>
      <c r="D118" s="55"/>
      <c r="E118" s="55"/>
      <c r="F118" s="55"/>
      <c r="G118" s="55"/>
    </row>
    <row r="119" spans="1:9" x14ac:dyDescent="0.25">
      <c r="A119" s="55"/>
      <c r="B119" s="55"/>
      <c r="C119" s="55"/>
      <c r="D119" s="55"/>
      <c r="E119" s="55"/>
      <c r="F119" s="55"/>
      <c r="G119" s="55"/>
    </row>
    <row r="120" spans="1:9" x14ac:dyDescent="0.25">
      <c r="A120" s="52" t="s">
        <v>27</v>
      </c>
      <c r="B120" s="53"/>
      <c r="C120" s="53"/>
      <c r="D120" s="53"/>
      <c r="E120" s="53"/>
      <c r="F120" s="53"/>
      <c r="G120" s="53"/>
      <c r="H120" s="33"/>
      <c r="I120" s="34"/>
    </row>
    <row r="121" spans="1:9" x14ac:dyDescent="0.25">
      <c r="B121" s="2">
        <v>21</v>
      </c>
      <c r="C121" s="3" t="s">
        <v>693</v>
      </c>
      <c r="D121" s="5" t="s">
        <v>76</v>
      </c>
      <c r="G121" s="6">
        <v>103</v>
      </c>
    </row>
    <row r="122" spans="1:9" x14ac:dyDescent="0.25">
      <c r="D122" s="31" t="str">
        <f>SUBSTITUTE("Sp.mat: 0.00%",".",IF(VALUE("1.2")=1.2,".",","),2)</f>
        <v>Sp.mat: 0.00%</v>
      </c>
      <c r="F122" s="31" t="str">
        <f>SUBSTITUTE("Sp.man: 0.00%",".",IF(VALUE("1.2")=1.2,".",","),2)</f>
        <v>Sp.man: 0.00%</v>
      </c>
      <c r="G122" s="31" t="str">
        <f>SUBSTITUTE("Sp.uti: 0.00%",".",IF(VALUE("1.2")=1.2,".",","),2)</f>
        <v>Sp.uti: 0.00%</v>
      </c>
    </row>
    <row r="123" spans="1:9" x14ac:dyDescent="0.25">
      <c r="A123" s="54" t="s">
        <v>694</v>
      </c>
      <c r="B123" s="55"/>
      <c r="C123" s="55"/>
      <c r="D123" s="55"/>
      <c r="E123" s="55"/>
      <c r="F123" s="55"/>
      <c r="G123" s="55"/>
    </row>
    <row r="124" spans="1:9" x14ac:dyDescent="0.25">
      <c r="A124" s="55"/>
      <c r="B124" s="55"/>
      <c r="C124" s="55"/>
      <c r="D124" s="55"/>
      <c r="E124" s="55"/>
      <c r="F124" s="55"/>
      <c r="G124" s="55"/>
    </row>
    <row r="125" spans="1:9" x14ac:dyDescent="0.25">
      <c r="A125" s="52" t="s">
        <v>27</v>
      </c>
      <c r="B125" s="53"/>
      <c r="C125" s="53"/>
      <c r="D125" s="53"/>
      <c r="E125" s="53"/>
      <c r="F125" s="53"/>
      <c r="G125" s="53"/>
      <c r="H125" s="33"/>
      <c r="I125" s="34"/>
    </row>
    <row r="126" spans="1:9" x14ac:dyDescent="0.25">
      <c r="B126" s="2">
        <v>22</v>
      </c>
      <c r="C126" s="3" t="s">
        <v>695</v>
      </c>
      <c r="D126" s="5" t="s">
        <v>76</v>
      </c>
      <c r="G126" s="6">
        <v>45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54" t="s">
        <v>696</v>
      </c>
      <c r="B128" s="55"/>
      <c r="C128" s="55"/>
      <c r="D128" s="55"/>
      <c r="E128" s="55"/>
      <c r="F128" s="55"/>
      <c r="G128" s="55"/>
    </row>
    <row r="129" spans="1:9" x14ac:dyDescent="0.25">
      <c r="A129" s="55"/>
      <c r="B129" s="55"/>
      <c r="C129" s="55"/>
      <c r="D129" s="55"/>
      <c r="E129" s="55"/>
      <c r="F129" s="55"/>
      <c r="G129" s="55"/>
    </row>
    <row r="130" spans="1:9" x14ac:dyDescent="0.25">
      <c r="A130" s="52" t="s">
        <v>27</v>
      </c>
      <c r="B130" s="53"/>
      <c r="C130" s="53"/>
      <c r="D130" s="53"/>
      <c r="E130" s="53"/>
      <c r="F130" s="53"/>
      <c r="G130" s="53"/>
      <c r="H130" s="33"/>
      <c r="I130" s="34"/>
    </row>
    <row r="131" spans="1:9" x14ac:dyDescent="0.25">
      <c r="B131" s="2">
        <v>23</v>
      </c>
      <c r="C131" s="3" t="s">
        <v>697</v>
      </c>
      <c r="D131" s="5" t="s">
        <v>76</v>
      </c>
      <c r="G131" s="6">
        <v>20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0.00%",".",IF(VALUE("1.2")=1.2,".",","),2)</f>
        <v>Sp.man: 0.00%</v>
      </c>
      <c r="G132" s="31" t="str">
        <f>SUBSTITUTE("Sp.uti: 0.00%",".",IF(VALUE("1.2")=1.2,".",","),2)</f>
        <v>Sp.uti: 0.00%</v>
      </c>
    </row>
    <row r="133" spans="1:9" x14ac:dyDescent="0.25">
      <c r="A133" s="54" t="s">
        <v>698</v>
      </c>
      <c r="B133" s="55"/>
      <c r="C133" s="55"/>
      <c r="D133" s="55"/>
      <c r="E133" s="55"/>
      <c r="F133" s="55"/>
      <c r="G133" s="55"/>
    </row>
    <row r="134" spans="1:9" x14ac:dyDescent="0.25">
      <c r="A134" s="55"/>
      <c r="B134" s="55"/>
      <c r="C134" s="55"/>
      <c r="D134" s="55"/>
      <c r="E134" s="55"/>
      <c r="F134" s="55"/>
      <c r="G134" s="55"/>
    </row>
    <row r="135" spans="1:9" x14ac:dyDescent="0.25">
      <c r="A135" s="52" t="s">
        <v>27</v>
      </c>
      <c r="B135" s="53"/>
      <c r="C135" s="53"/>
      <c r="D135" s="53"/>
      <c r="E135" s="53"/>
      <c r="F135" s="53"/>
      <c r="G135" s="53"/>
      <c r="H135" s="33"/>
      <c r="I135" s="34"/>
    </row>
    <row r="136" spans="1:9" x14ac:dyDescent="0.25">
      <c r="B136" s="2">
        <v>24</v>
      </c>
      <c r="C136" s="3" t="s">
        <v>699</v>
      </c>
      <c r="D136" s="5" t="s">
        <v>76</v>
      </c>
      <c r="G136" s="6">
        <v>10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0.00%",".",IF(VALUE("1.2")=1.2,".",","),2)</f>
        <v>Sp.man: 0.00%</v>
      </c>
      <c r="G137" s="31" t="str">
        <f>SUBSTITUTE("Sp.uti: 0.00%",".",IF(VALUE("1.2")=1.2,".",","),2)</f>
        <v>Sp.uti: 0.00%</v>
      </c>
    </row>
    <row r="138" spans="1:9" x14ac:dyDescent="0.25">
      <c r="A138" s="54" t="s">
        <v>700</v>
      </c>
      <c r="B138" s="55"/>
      <c r="C138" s="55"/>
      <c r="D138" s="55"/>
      <c r="E138" s="55"/>
      <c r="F138" s="55"/>
      <c r="G138" s="55"/>
    </row>
    <row r="139" spans="1:9" x14ac:dyDescent="0.25">
      <c r="A139" s="55"/>
      <c r="B139" s="55"/>
      <c r="C139" s="55"/>
      <c r="D139" s="55"/>
      <c r="E139" s="55"/>
      <c r="F139" s="55"/>
      <c r="G139" s="55"/>
    </row>
    <row r="140" spans="1:9" x14ac:dyDescent="0.25">
      <c r="A140" s="52" t="s">
        <v>27</v>
      </c>
      <c r="B140" s="53"/>
      <c r="C140" s="53"/>
      <c r="D140" s="53"/>
      <c r="E140" s="53"/>
      <c r="F140" s="53"/>
      <c r="G140" s="53"/>
      <c r="H140" s="33"/>
      <c r="I140" s="34"/>
    </row>
    <row r="141" spans="1:9" x14ac:dyDescent="0.25">
      <c r="B141" s="2">
        <v>25</v>
      </c>
      <c r="C141" s="3" t="s">
        <v>701</v>
      </c>
      <c r="D141" s="5" t="s">
        <v>76</v>
      </c>
      <c r="G141" s="6">
        <v>6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54" t="s">
        <v>702</v>
      </c>
      <c r="B143" s="55"/>
      <c r="C143" s="55"/>
      <c r="D143" s="55"/>
      <c r="E143" s="55"/>
      <c r="F143" s="55"/>
      <c r="G143" s="55"/>
    </row>
    <row r="144" spans="1:9" x14ac:dyDescent="0.25">
      <c r="A144" s="55"/>
      <c r="B144" s="55"/>
      <c r="C144" s="55"/>
      <c r="D144" s="55"/>
      <c r="E144" s="55"/>
      <c r="F144" s="55"/>
      <c r="G144" s="55"/>
    </row>
    <row r="145" spans="1:9" x14ac:dyDescent="0.25">
      <c r="A145" s="52" t="s">
        <v>27</v>
      </c>
      <c r="B145" s="53"/>
      <c r="C145" s="53"/>
      <c r="D145" s="53"/>
      <c r="E145" s="53"/>
      <c r="F145" s="53"/>
      <c r="G145" s="53"/>
      <c r="H145" s="33"/>
      <c r="I145" s="34"/>
    </row>
    <row r="146" spans="1:9" x14ac:dyDescent="0.25">
      <c r="B146" s="2">
        <v>26</v>
      </c>
      <c r="C146" s="3" t="s">
        <v>703</v>
      </c>
      <c r="D146" s="5" t="s">
        <v>76</v>
      </c>
      <c r="G146" s="6">
        <v>2</v>
      </c>
    </row>
    <row r="147" spans="1:9" x14ac:dyDescent="0.25">
      <c r="D147" s="31" t="str">
        <f>SUBSTITUTE("Sp.mat: 0.00%",".",IF(VALUE("1.2")=1.2,".",","),2)</f>
        <v>Sp.mat: 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9" x14ac:dyDescent="0.25">
      <c r="A148" s="54" t="s">
        <v>704</v>
      </c>
      <c r="B148" s="55"/>
      <c r="C148" s="55"/>
      <c r="D148" s="55"/>
      <c r="E148" s="55"/>
      <c r="F148" s="55"/>
      <c r="G148" s="55"/>
    </row>
    <row r="149" spans="1:9" x14ac:dyDescent="0.25">
      <c r="A149" s="55"/>
      <c r="B149" s="55"/>
      <c r="C149" s="55"/>
      <c r="D149" s="55"/>
      <c r="E149" s="55"/>
      <c r="F149" s="55"/>
      <c r="G149" s="55"/>
    </row>
    <row r="150" spans="1:9" x14ac:dyDescent="0.25">
      <c r="A150" s="52" t="s">
        <v>27</v>
      </c>
      <c r="B150" s="53"/>
      <c r="C150" s="53"/>
      <c r="D150" s="53"/>
      <c r="E150" s="53"/>
      <c r="F150" s="53"/>
      <c r="G150" s="53"/>
      <c r="H150" s="33"/>
      <c r="I150" s="34"/>
    </row>
    <row r="151" spans="1:9" x14ac:dyDescent="0.25">
      <c r="B151" s="2">
        <v>27</v>
      </c>
      <c r="C151" s="3" t="s">
        <v>705</v>
      </c>
      <c r="D151" s="5" t="s">
        <v>76</v>
      </c>
      <c r="G151" s="6">
        <v>7</v>
      </c>
    </row>
    <row r="152" spans="1:9" x14ac:dyDescent="0.25">
      <c r="D152" s="31" t="str">
        <f>SUBSTITUTE("Sp.mat: 0.00%",".",IF(VALUE("1.2")=1.2,".",","),2)</f>
        <v>Sp.mat: 0.00%</v>
      </c>
      <c r="F152" s="31" t="str">
        <f>SUBSTITUTE("Sp.man: 0.00%",".",IF(VALUE("1.2")=1.2,".",","),2)</f>
        <v>Sp.man: 0.00%</v>
      </c>
      <c r="G152" s="31" t="str">
        <f>SUBSTITUTE("Sp.uti: 0.00%",".",IF(VALUE("1.2")=1.2,".",","),2)</f>
        <v>Sp.uti: 0.00%</v>
      </c>
    </row>
    <row r="153" spans="1:9" x14ac:dyDescent="0.25">
      <c r="A153" s="54" t="s">
        <v>706</v>
      </c>
      <c r="B153" s="55"/>
      <c r="C153" s="55"/>
      <c r="D153" s="55"/>
      <c r="E153" s="55"/>
      <c r="F153" s="55"/>
      <c r="G153" s="55"/>
    </row>
    <row r="154" spans="1:9" x14ac:dyDescent="0.25">
      <c r="A154" s="55"/>
      <c r="B154" s="55"/>
      <c r="C154" s="55"/>
      <c r="D154" s="55"/>
      <c r="E154" s="55"/>
      <c r="F154" s="55"/>
      <c r="G154" s="55"/>
    </row>
    <row r="155" spans="1:9" x14ac:dyDescent="0.25">
      <c r="A155" s="52" t="s">
        <v>27</v>
      </c>
      <c r="B155" s="53"/>
      <c r="C155" s="53"/>
      <c r="D155" s="53"/>
      <c r="E155" s="53"/>
      <c r="F155" s="53"/>
      <c r="G155" s="53"/>
      <c r="H155" s="33"/>
      <c r="I155" s="34"/>
    </row>
    <row r="156" spans="1:9" x14ac:dyDescent="0.25">
      <c r="B156" s="2">
        <v>28</v>
      </c>
      <c r="C156" s="3" t="s">
        <v>707</v>
      </c>
      <c r="D156" s="5" t="s">
        <v>76</v>
      </c>
      <c r="G156" s="6">
        <v>4</v>
      </c>
    </row>
    <row r="157" spans="1:9" x14ac:dyDescent="0.25">
      <c r="D157" s="31" t="str">
        <f>SUBSTITUTE("Sp.mat: 0.00%",".",IF(VALUE("1.2")=1.2,".",","),2)</f>
        <v>Sp.mat: 0.00%</v>
      </c>
      <c r="F157" s="31" t="str">
        <f>SUBSTITUTE("Sp.man: 0.00%",".",IF(VALUE("1.2")=1.2,".",","),2)</f>
        <v>Sp.man: 0.00%</v>
      </c>
      <c r="G157" s="31" t="str">
        <f>SUBSTITUTE("Sp.uti: 0.00%",".",IF(VALUE("1.2")=1.2,".",","),2)</f>
        <v>Sp.uti: 0.00%</v>
      </c>
    </row>
    <row r="158" spans="1:9" x14ac:dyDescent="0.25">
      <c r="A158" s="54" t="s">
        <v>708</v>
      </c>
      <c r="B158" s="55"/>
      <c r="C158" s="55"/>
      <c r="D158" s="55"/>
      <c r="E158" s="55"/>
      <c r="F158" s="55"/>
      <c r="G158" s="55"/>
    </row>
    <row r="159" spans="1:9" x14ac:dyDescent="0.25">
      <c r="A159" s="55"/>
      <c r="B159" s="55"/>
      <c r="C159" s="55"/>
      <c r="D159" s="55"/>
      <c r="E159" s="55"/>
      <c r="F159" s="55"/>
      <c r="G159" s="55"/>
    </row>
    <row r="160" spans="1:9" x14ac:dyDescent="0.25">
      <c r="A160" s="52" t="s">
        <v>27</v>
      </c>
      <c r="B160" s="53"/>
      <c r="C160" s="53"/>
      <c r="D160" s="53"/>
      <c r="E160" s="53"/>
      <c r="F160" s="53"/>
      <c r="G160" s="53"/>
      <c r="H160" s="33"/>
      <c r="I160" s="34"/>
    </row>
    <row r="161" spans="1:9" x14ac:dyDescent="0.25">
      <c r="B161" s="2">
        <v>29</v>
      </c>
      <c r="C161" s="3" t="s">
        <v>709</v>
      </c>
      <c r="D161" s="5" t="s">
        <v>76</v>
      </c>
      <c r="G161" s="6">
        <v>6</v>
      </c>
    </row>
    <row r="162" spans="1:9" x14ac:dyDescent="0.25">
      <c r="D162" s="31" t="str">
        <f>SUBSTITUTE("Sp.mat: 0.00%",".",IF(VALUE("1.2")=1.2,".",","),2)</f>
        <v>Sp.mat: 0.00%</v>
      </c>
      <c r="F162" s="31" t="str">
        <f>SUBSTITUTE("Sp.man: 0.00%",".",IF(VALUE("1.2")=1.2,".",","),2)</f>
        <v>Sp.man: 0.00%</v>
      </c>
      <c r="G162" s="31" t="str">
        <f>SUBSTITUTE("Sp.uti: 0.00%",".",IF(VALUE("1.2")=1.2,".",","),2)</f>
        <v>Sp.uti: 0.00%</v>
      </c>
    </row>
    <row r="163" spans="1:9" x14ac:dyDescent="0.25">
      <c r="A163" s="54" t="s">
        <v>710</v>
      </c>
      <c r="B163" s="55"/>
      <c r="C163" s="55"/>
      <c r="D163" s="55"/>
      <c r="E163" s="55"/>
      <c r="F163" s="55"/>
      <c r="G163" s="55"/>
    </row>
    <row r="164" spans="1:9" x14ac:dyDescent="0.25">
      <c r="A164" s="55"/>
      <c r="B164" s="55"/>
      <c r="C164" s="55"/>
      <c r="D164" s="55"/>
      <c r="E164" s="55"/>
      <c r="F164" s="55"/>
      <c r="G164" s="55"/>
    </row>
    <row r="165" spans="1:9" x14ac:dyDescent="0.25">
      <c r="A165" s="52" t="s">
        <v>27</v>
      </c>
      <c r="B165" s="53"/>
      <c r="C165" s="53"/>
      <c r="D165" s="53"/>
      <c r="E165" s="53"/>
      <c r="F165" s="53"/>
      <c r="G165" s="53"/>
      <c r="H165" s="33"/>
      <c r="I165" s="34"/>
    </row>
    <row r="166" spans="1:9" x14ac:dyDescent="0.25">
      <c r="B166" s="2">
        <v>30</v>
      </c>
      <c r="C166" s="3" t="s">
        <v>711</v>
      </c>
      <c r="D166" s="5" t="s">
        <v>76</v>
      </c>
      <c r="G166" s="6">
        <v>3</v>
      </c>
    </row>
    <row r="167" spans="1:9" x14ac:dyDescent="0.25">
      <c r="D167" s="31" t="str">
        <f>SUBSTITUTE("Sp.mat: 0.00%",".",IF(VALUE("1.2")=1.2,".",","),2)</f>
        <v>Sp.mat: 0.00%</v>
      </c>
      <c r="F167" s="31" t="str">
        <f>SUBSTITUTE("Sp.man: 0.00%",".",IF(VALUE("1.2")=1.2,".",","),2)</f>
        <v>Sp.man: 0.00%</v>
      </c>
      <c r="G167" s="31" t="str">
        <f>SUBSTITUTE("Sp.uti: 0.00%",".",IF(VALUE("1.2")=1.2,".",","),2)</f>
        <v>Sp.uti: 0.00%</v>
      </c>
    </row>
    <row r="168" spans="1:9" x14ac:dyDescent="0.25">
      <c r="A168" s="54" t="s">
        <v>712</v>
      </c>
      <c r="B168" s="55"/>
      <c r="C168" s="55"/>
      <c r="D168" s="55"/>
      <c r="E168" s="55"/>
      <c r="F168" s="55"/>
      <c r="G168" s="55"/>
    </row>
    <row r="169" spans="1:9" x14ac:dyDescent="0.25">
      <c r="A169" s="55"/>
      <c r="B169" s="55"/>
      <c r="C169" s="55"/>
      <c r="D169" s="55"/>
      <c r="E169" s="55"/>
      <c r="F169" s="55"/>
      <c r="G169" s="55"/>
    </row>
    <row r="170" spans="1:9" x14ac:dyDescent="0.25">
      <c r="A170" s="52" t="s">
        <v>27</v>
      </c>
      <c r="B170" s="53"/>
      <c r="C170" s="53"/>
      <c r="D170" s="53"/>
      <c r="E170" s="53"/>
      <c r="F170" s="53"/>
      <c r="G170" s="53"/>
      <c r="H170" s="33"/>
      <c r="I170" s="34"/>
    </row>
    <row r="171" spans="1:9" x14ac:dyDescent="0.25">
      <c r="B171" s="2">
        <v>31</v>
      </c>
      <c r="C171" s="3" t="s">
        <v>713</v>
      </c>
      <c r="D171" s="5" t="s">
        <v>76</v>
      </c>
      <c r="G171" s="6">
        <v>87</v>
      </c>
    </row>
    <row r="172" spans="1:9" x14ac:dyDescent="0.25">
      <c r="D172" s="31" t="str">
        <f>SUBSTITUTE("Sp.mat: 0.00%",".",IF(VALUE("1.2")=1.2,".",","),2)</f>
        <v>Sp.mat: 0.00%</v>
      </c>
      <c r="F172" s="31" t="str">
        <f>SUBSTITUTE("Sp.man: 0.00%",".",IF(VALUE("1.2")=1.2,".",","),2)</f>
        <v>Sp.man: 0.00%</v>
      </c>
      <c r="G172" s="31" t="str">
        <f>SUBSTITUTE("Sp.uti: 0.00%",".",IF(VALUE("1.2")=1.2,".",","),2)</f>
        <v>Sp.uti: 0.00%</v>
      </c>
    </row>
    <row r="173" spans="1:9" x14ac:dyDescent="0.25">
      <c r="A173" s="54" t="s">
        <v>714</v>
      </c>
      <c r="B173" s="55"/>
      <c r="C173" s="55"/>
      <c r="D173" s="55"/>
      <c r="E173" s="55"/>
      <c r="F173" s="55"/>
      <c r="G173" s="55"/>
    </row>
    <row r="174" spans="1:9" x14ac:dyDescent="0.25">
      <c r="A174" s="55"/>
      <c r="B174" s="55"/>
      <c r="C174" s="55"/>
      <c r="D174" s="55"/>
      <c r="E174" s="55"/>
      <c r="F174" s="55"/>
      <c r="G174" s="55"/>
    </row>
    <row r="175" spans="1:9" x14ac:dyDescent="0.25">
      <c r="A175" s="52" t="s">
        <v>27</v>
      </c>
      <c r="B175" s="53"/>
      <c r="C175" s="53"/>
      <c r="D175" s="53"/>
      <c r="E175" s="53"/>
      <c r="F175" s="53"/>
      <c r="G175" s="53"/>
      <c r="H175" s="33"/>
      <c r="I175" s="34"/>
    </row>
    <row r="176" spans="1:9" x14ac:dyDescent="0.25">
      <c r="B176" s="2">
        <v>32</v>
      </c>
      <c r="C176" s="3" t="s">
        <v>715</v>
      </c>
      <c r="D176" s="5" t="s">
        <v>76</v>
      </c>
      <c r="G176" s="6">
        <v>40</v>
      </c>
    </row>
    <row r="177" spans="1:9" x14ac:dyDescent="0.25">
      <c r="D177" s="31" t="str">
        <f>SUBSTITUTE("Sp.mat: 0.00%",".",IF(VALUE("1.2")=1.2,".",","),2)</f>
        <v>Sp.mat: 0.00%</v>
      </c>
      <c r="F177" s="31" t="str">
        <f>SUBSTITUTE("Sp.man: 0.00%",".",IF(VALUE("1.2")=1.2,".",","),2)</f>
        <v>Sp.man: 0.00%</v>
      </c>
      <c r="G177" s="31" t="str">
        <f>SUBSTITUTE("Sp.uti: 0.00%",".",IF(VALUE("1.2")=1.2,".",","),2)</f>
        <v>Sp.uti: 0.00%</v>
      </c>
    </row>
    <row r="178" spans="1:9" x14ac:dyDescent="0.25">
      <c r="A178" s="54" t="s">
        <v>716</v>
      </c>
      <c r="B178" s="55"/>
      <c r="C178" s="55"/>
      <c r="D178" s="55"/>
      <c r="E178" s="55"/>
      <c r="F178" s="55"/>
      <c r="G178" s="55"/>
    </row>
    <row r="179" spans="1:9" x14ac:dyDescent="0.25">
      <c r="A179" s="55"/>
      <c r="B179" s="55"/>
      <c r="C179" s="55"/>
      <c r="D179" s="55"/>
      <c r="E179" s="55"/>
      <c r="F179" s="55"/>
      <c r="G179" s="55"/>
    </row>
    <row r="180" spans="1:9" x14ac:dyDescent="0.25">
      <c r="A180" s="52" t="s">
        <v>27</v>
      </c>
      <c r="B180" s="53"/>
      <c r="C180" s="53"/>
      <c r="D180" s="53"/>
      <c r="E180" s="53"/>
      <c r="F180" s="53"/>
      <c r="G180" s="53"/>
      <c r="H180" s="33"/>
      <c r="I180" s="34"/>
    </row>
    <row r="181" spans="1:9" x14ac:dyDescent="0.25">
      <c r="B181" s="2">
        <v>33</v>
      </c>
      <c r="C181" s="3" t="s">
        <v>717</v>
      </c>
      <c r="D181" s="5" t="s">
        <v>76</v>
      </c>
      <c r="G181" s="6">
        <v>15</v>
      </c>
    </row>
    <row r="182" spans="1:9" x14ac:dyDescent="0.25">
      <c r="D182" s="31" t="str">
        <f>SUBSTITUTE("Sp.mat: 0.00%",".",IF(VALUE("1.2")=1.2,".",","),2)</f>
        <v>Sp.mat: 0.00%</v>
      </c>
      <c r="F182" s="31" t="str">
        <f>SUBSTITUTE("Sp.man: 0.00%",".",IF(VALUE("1.2")=1.2,".",","),2)</f>
        <v>Sp.man: 0.00%</v>
      </c>
      <c r="G182" s="31" t="str">
        <f>SUBSTITUTE("Sp.uti: 0.00%",".",IF(VALUE("1.2")=1.2,".",","),2)</f>
        <v>Sp.uti: 0.00%</v>
      </c>
    </row>
    <row r="183" spans="1:9" x14ac:dyDescent="0.25">
      <c r="A183" s="54" t="s">
        <v>718</v>
      </c>
      <c r="B183" s="55"/>
      <c r="C183" s="55"/>
      <c r="D183" s="55"/>
      <c r="E183" s="55"/>
      <c r="F183" s="55"/>
      <c r="G183" s="55"/>
    </row>
    <row r="184" spans="1:9" x14ac:dyDescent="0.25">
      <c r="A184" s="55"/>
      <c r="B184" s="55"/>
      <c r="C184" s="55"/>
      <c r="D184" s="55"/>
      <c r="E184" s="55"/>
      <c r="F184" s="55"/>
      <c r="G184" s="55"/>
    </row>
    <row r="185" spans="1:9" x14ac:dyDescent="0.25">
      <c r="A185" s="52" t="s">
        <v>27</v>
      </c>
      <c r="B185" s="53"/>
      <c r="C185" s="53"/>
      <c r="D185" s="53"/>
      <c r="E185" s="53"/>
      <c r="F185" s="53"/>
      <c r="G185" s="53"/>
      <c r="H185" s="33"/>
      <c r="I185" s="34"/>
    </row>
    <row r="186" spans="1:9" x14ac:dyDescent="0.25">
      <c r="B186" s="2">
        <v>34</v>
      </c>
      <c r="C186" s="3" t="s">
        <v>719</v>
      </c>
      <c r="D186" s="5" t="s">
        <v>76</v>
      </c>
      <c r="G186" s="6">
        <v>10</v>
      </c>
    </row>
    <row r="187" spans="1:9" x14ac:dyDescent="0.25">
      <c r="D187" s="31" t="str">
        <f>SUBSTITUTE("Sp.mat: 0.00%",".",IF(VALUE("1.2")=1.2,".",","),2)</f>
        <v>Sp.mat: 0.00%</v>
      </c>
      <c r="F187" s="31" t="str">
        <f>SUBSTITUTE("Sp.man: 0.00%",".",IF(VALUE("1.2")=1.2,".",","),2)</f>
        <v>Sp.man: 0.00%</v>
      </c>
      <c r="G187" s="31" t="str">
        <f>SUBSTITUTE("Sp.uti: 0.00%",".",IF(VALUE("1.2")=1.2,".",","),2)</f>
        <v>Sp.uti: 0.00%</v>
      </c>
    </row>
    <row r="188" spans="1:9" x14ac:dyDescent="0.25">
      <c r="A188" s="54" t="s">
        <v>720</v>
      </c>
      <c r="B188" s="55"/>
      <c r="C188" s="55"/>
      <c r="D188" s="55"/>
      <c r="E188" s="55"/>
      <c r="F188" s="55"/>
      <c r="G188" s="55"/>
    </row>
    <row r="189" spans="1:9" x14ac:dyDescent="0.25">
      <c r="A189" s="55"/>
      <c r="B189" s="55"/>
      <c r="C189" s="55"/>
      <c r="D189" s="55"/>
      <c r="E189" s="55"/>
      <c r="F189" s="55"/>
      <c r="G189" s="55"/>
    </row>
    <row r="190" spans="1:9" x14ac:dyDescent="0.25">
      <c r="A190" s="52" t="s">
        <v>27</v>
      </c>
      <c r="B190" s="53"/>
      <c r="C190" s="53"/>
      <c r="D190" s="53"/>
      <c r="E190" s="53"/>
      <c r="F190" s="53"/>
      <c r="G190" s="53"/>
      <c r="H190" s="33"/>
      <c r="I190" s="34"/>
    </row>
    <row r="191" spans="1:9" x14ac:dyDescent="0.25">
      <c r="B191" s="2">
        <v>35</v>
      </c>
      <c r="C191" s="3" t="s">
        <v>721</v>
      </c>
      <c r="D191" s="5" t="s">
        <v>76</v>
      </c>
      <c r="G191" s="6">
        <v>5</v>
      </c>
    </row>
    <row r="192" spans="1:9" x14ac:dyDescent="0.25">
      <c r="D192" s="31" t="str">
        <f>SUBSTITUTE("Sp.mat: 0.00%",".",IF(VALUE("1.2")=1.2,".",","),2)</f>
        <v>Sp.mat: 0.00%</v>
      </c>
      <c r="F192" s="31" t="str">
        <f>SUBSTITUTE("Sp.man: 0.00%",".",IF(VALUE("1.2")=1.2,".",","),2)</f>
        <v>Sp.man: 0.00%</v>
      </c>
      <c r="G192" s="31" t="str">
        <f>SUBSTITUTE("Sp.uti: 0.00%",".",IF(VALUE("1.2")=1.2,".",","),2)</f>
        <v>Sp.uti: 0.00%</v>
      </c>
    </row>
    <row r="193" spans="1:9" x14ac:dyDescent="0.25">
      <c r="A193" s="54" t="s">
        <v>722</v>
      </c>
      <c r="B193" s="55"/>
      <c r="C193" s="55"/>
      <c r="D193" s="55"/>
      <c r="E193" s="55"/>
      <c r="F193" s="55"/>
      <c r="G193" s="55"/>
    </row>
    <row r="194" spans="1:9" x14ac:dyDescent="0.25">
      <c r="A194" s="55"/>
      <c r="B194" s="55"/>
      <c r="C194" s="55"/>
      <c r="D194" s="55"/>
      <c r="E194" s="55"/>
      <c r="F194" s="55"/>
      <c r="G194" s="55"/>
    </row>
    <row r="195" spans="1:9" x14ac:dyDescent="0.25">
      <c r="A195" s="52" t="s">
        <v>27</v>
      </c>
      <c r="B195" s="53"/>
      <c r="C195" s="53"/>
      <c r="D195" s="53"/>
      <c r="E195" s="53"/>
      <c r="F195" s="53"/>
      <c r="G195" s="53"/>
      <c r="H195" s="33"/>
      <c r="I195" s="34"/>
    </row>
    <row r="196" spans="1:9" x14ac:dyDescent="0.25">
      <c r="B196" s="2">
        <v>36</v>
      </c>
      <c r="C196" s="3" t="s">
        <v>723</v>
      </c>
      <c r="D196" s="5" t="s">
        <v>76</v>
      </c>
      <c r="G196" s="6">
        <v>2</v>
      </c>
    </row>
    <row r="197" spans="1:9" x14ac:dyDescent="0.25">
      <c r="D197" s="31" t="str">
        <f>SUBSTITUTE("Sp.mat: 0.00%",".",IF(VALUE("1.2")=1.2,".",","),2)</f>
        <v>Sp.mat: 0.00%</v>
      </c>
      <c r="F197" s="31" t="str">
        <f>SUBSTITUTE("Sp.man: 0.00%",".",IF(VALUE("1.2")=1.2,".",","),2)</f>
        <v>Sp.man: 0.00%</v>
      </c>
      <c r="G197" s="31" t="str">
        <f>SUBSTITUTE("Sp.uti: 0.00%",".",IF(VALUE("1.2")=1.2,".",","),2)</f>
        <v>Sp.uti: 0.00%</v>
      </c>
    </row>
    <row r="198" spans="1:9" x14ac:dyDescent="0.25">
      <c r="A198" s="54" t="s">
        <v>724</v>
      </c>
      <c r="B198" s="55"/>
      <c r="C198" s="55"/>
      <c r="D198" s="55"/>
      <c r="E198" s="55"/>
      <c r="F198" s="55"/>
      <c r="G198" s="55"/>
    </row>
    <row r="199" spans="1:9" x14ac:dyDescent="0.25">
      <c r="A199" s="55"/>
      <c r="B199" s="55"/>
      <c r="C199" s="55"/>
      <c r="D199" s="55"/>
      <c r="E199" s="55"/>
      <c r="F199" s="55"/>
      <c r="G199" s="55"/>
    </row>
    <row r="200" spans="1:9" x14ac:dyDescent="0.25">
      <c r="A200" s="52" t="s">
        <v>27</v>
      </c>
      <c r="B200" s="53"/>
      <c r="C200" s="53"/>
      <c r="D200" s="53"/>
      <c r="E200" s="53"/>
      <c r="F200" s="53"/>
      <c r="G200" s="53"/>
      <c r="H200" s="33"/>
      <c r="I200" s="34"/>
    </row>
    <row r="201" spans="1:9" x14ac:dyDescent="0.25">
      <c r="B201" s="2">
        <v>37</v>
      </c>
      <c r="C201" s="3" t="s">
        <v>725</v>
      </c>
      <c r="D201" s="5" t="s">
        <v>76</v>
      </c>
      <c r="G201" s="6">
        <v>10</v>
      </c>
    </row>
    <row r="202" spans="1:9" x14ac:dyDescent="0.25">
      <c r="D202" s="31" t="str">
        <f>SUBSTITUTE("Sp.mat: 0.00%",".",IF(VALUE("1.2")=1.2,".",","),2)</f>
        <v>Sp.mat: 0.00%</v>
      </c>
      <c r="F202" s="31" t="str">
        <f>SUBSTITUTE("Sp.man: 0.00%",".",IF(VALUE("1.2")=1.2,".",","),2)</f>
        <v>Sp.man: 0.00%</v>
      </c>
      <c r="G202" s="31" t="str">
        <f>SUBSTITUTE("Sp.uti: 0.00%",".",IF(VALUE("1.2")=1.2,".",","),2)</f>
        <v>Sp.uti: 0.00%</v>
      </c>
    </row>
    <row r="203" spans="1:9" x14ac:dyDescent="0.25">
      <c r="A203" s="54" t="s">
        <v>726</v>
      </c>
      <c r="B203" s="55"/>
      <c r="C203" s="55"/>
      <c r="D203" s="55"/>
      <c r="E203" s="55"/>
      <c r="F203" s="55"/>
      <c r="G203" s="55"/>
    </row>
    <row r="204" spans="1:9" x14ac:dyDescent="0.25">
      <c r="A204" s="55"/>
      <c r="B204" s="55"/>
      <c r="C204" s="55"/>
      <c r="D204" s="55"/>
      <c r="E204" s="55"/>
      <c r="F204" s="55"/>
      <c r="G204" s="55"/>
    </row>
    <row r="205" spans="1:9" x14ac:dyDescent="0.25">
      <c r="A205" s="52" t="s">
        <v>27</v>
      </c>
      <c r="B205" s="53"/>
      <c r="C205" s="53"/>
      <c r="D205" s="53"/>
      <c r="E205" s="53"/>
      <c r="F205" s="53"/>
      <c r="G205" s="53"/>
      <c r="H205" s="33"/>
      <c r="I205" s="34"/>
    </row>
    <row r="206" spans="1:9" x14ac:dyDescent="0.25">
      <c r="B206" s="2">
        <v>38</v>
      </c>
      <c r="C206" s="3" t="s">
        <v>727</v>
      </c>
      <c r="D206" s="5" t="s">
        <v>76</v>
      </c>
      <c r="G206" s="6">
        <v>3</v>
      </c>
    </row>
    <row r="207" spans="1:9" x14ac:dyDescent="0.25">
      <c r="D207" s="31" t="str">
        <f>SUBSTITUTE("Sp.mat: 0.00%",".",IF(VALUE("1.2")=1.2,".",","),2)</f>
        <v>Sp.mat: 0.00%</v>
      </c>
      <c r="F207" s="31" t="str">
        <f>SUBSTITUTE("Sp.man: 0.00%",".",IF(VALUE("1.2")=1.2,".",","),2)</f>
        <v>Sp.man: 0.00%</v>
      </c>
      <c r="G207" s="31" t="str">
        <f>SUBSTITUTE("Sp.uti: 0.00%",".",IF(VALUE("1.2")=1.2,".",","),2)</f>
        <v>Sp.uti: 0.00%</v>
      </c>
    </row>
    <row r="208" spans="1:9" x14ac:dyDescent="0.25">
      <c r="A208" s="54" t="s">
        <v>728</v>
      </c>
      <c r="B208" s="55"/>
      <c r="C208" s="55"/>
      <c r="D208" s="55"/>
      <c r="E208" s="55"/>
      <c r="F208" s="55"/>
      <c r="G208" s="55"/>
    </row>
    <row r="209" spans="1:9" x14ac:dyDescent="0.25">
      <c r="A209" s="55"/>
      <c r="B209" s="55"/>
      <c r="C209" s="55"/>
      <c r="D209" s="55"/>
      <c r="E209" s="55"/>
      <c r="F209" s="55"/>
      <c r="G209" s="55"/>
    </row>
    <row r="210" spans="1:9" x14ac:dyDescent="0.25">
      <c r="A210" s="52" t="s">
        <v>27</v>
      </c>
      <c r="B210" s="53"/>
      <c r="C210" s="53"/>
      <c r="D210" s="53"/>
      <c r="E210" s="53"/>
      <c r="F210" s="53"/>
      <c r="G210" s="53"/>
      <c r="H210" s="33"/>
      <c r="I210" s="34"/>
    </row>
    <row r="211" spans="1:9" x14ac:dyDescent="0.25">
      <c r="B211" s="2">
        <v>39</v>
      </c>
      <c r="C211" s="3" t="s">
        <v>729</v>
      </c>
      <c r="D211" s="5" t="s">
        <v>76</v>
      </c>
      <c r="G211" s="6">
        <v>2</v>
      </c>
    </row>
    <row r="212" spans="1:9" x14ac:dyDescent="0.25">
      <c r="D212" s="31" t="str">
        <f>SUBSTITUTE("Sp.mat: 0.00%",".",IF(VALUE("1.2")=1.2,".",","),2)</f>
        <v>Sp.mat: 0.00%</v>
      </c>
      <c r="F212" s="31" t="str">
        <f>SUBSTITUTE("Sp.man: 0.00%",".",IF(VALUE("1.2")=1.2,".",","),2)</f>
        <v>Sp.man: 0.00%</v>
      </c>
      <c r="G212" s="31" t="str">
        <f>SUBSTITUTE("Sp.uti: 0.00%",".",IF(VALUE("1.2")=1.2,".",","),2)</f>
        <v>Sp.uti: 0.00%</v>
      </c>
    </row>
    <row r="213" spans="1:9" x14ac:dyDescent="0.25">
      <c r="A213" s="54" t="s">
        <v>730</v>
      </c>
      <c r="B213" s="55"/>
      <c r="C213" s="55"/>
      <c r="D213" s="55"/>
      <c r="E213" s="55"/>
      <c r="F213" s="55"/>
      <c r="G213" s="55"/>
    </row>
    <row r="214" spans="1:9" x14ac:dyDescent="0.25">
      <c r="A214" s="55"/>
      <c r="B214" s="55"/>
      <c r="C214" s="55"/>
      <c r="D214" s="55"/>
      <c r="E214" s="55"/>
      <c r="F214" s="55"/>
      <c r="G214" s="55"/>
    </row>
    <row r="215" spans="1:9" x14ac:dyDescent="0.25">
      <c r="A215" s="52" t="s">
        <v>27</v>
      </c>
      <c r="B215" s="53"/>
      <c r="C215" s="53"/>
      <c r="D215" s="53"/>
      <c r="E215" s="53"/>
      <c r="F215" s="53"/>
      <c r="G215" s="53"/>
      <c r="H215" s="33"/>
      <c r="I215" s="34"/>
    </row>
    <row r="216" spans="1:9" x14ac:dyDescent="0.25">
      <c r="B216" s="2">
        <v>40</v>
      </c>
      <c r="C216" s="3" t="s">
        <v>731</v>
      </c>
      <c r="D216" s="5" t="s">
        <v>52</v>
      </c>
      <c r="G216" s="6">
        <v>30</v>
      </c>
    </row>
    <row r="217" spans="1:9" x14ac:dyDescent="0.25">
      <c r="D217" s="31" t="str">
        <f>SUBSTITUTE("Sp.mat: 0.00%",".",IF(VALUE("1.2")=1.2,".",","),2)</f>
        <v>Sp.mat: 0.00%</v>
      </c>
      <c r="F217" s="31" t="str">
        <f>SUBSTITUTE("Sp.man: 0.00%",".",IF(VALUE("1.2")=1.2,".",","),2)</f>
        <v>Sp.man: 0.00%</v>
      </c>
      <c r="G217" s="31" t="str">
        <f>SUBSTITUTE("Sp.uti: 0.00%",".",IF(VALUE("1.2")=1.2,".",","),2)</f>
        <v>Sp.uti: 0.00%</v>
      </c>
    </row>
    <row r="218" spans="1:9" x14ac:dyDescent="0.25">
      <c r="A218" s="54" t="s">
        <v>732</v>
      </c>
      <c r="B218" s="55"/>
      <c r="C218" s="55"/>
      <c r="D218" s="55"/>
      <c r="E218" s="55"/>
      <c r="F218" s="55"/>
      <c r="G218" s="55"/>
    </row>
    <row r="219" spans="1:9" x14ac:dyDescent="0.25">
      <c r="A219" s="55"/>
      <c r="B219" s="55"/>
      <c r="C219" s="55"/>
      <c r="D219" s="55"/>
      <c r="E219" s="55"/>
      <c r="F219" s="55"/>
      <c r="G219" s="55"/>
    </row>
    <row r="220" spans="1:9" x14ac:dyDescent="0.25">
      <c r="A220" s="56" t="s">
        <v>733</v>
      </c>
      <c r="B220" s="57"/>
      <c r="C220" s="57"/>
      <c r="D220" s="57"/>
      <c r="E220" s="57"/>
      <c r="F220" s="57"/>
      <c r="G220" s="57"/>
      <c r="H220" s="35"/>
      <c r="I220" s="36"/>
    </row>
    <row r="221" spans="1:9" x14ac:dyDescent="0.25">
      <c r="A221" s="58" t="s">
        <v>734</v>
      </c>
      <c r="B221" s="58"/>
      <c r="C221" s="58"/>
      <c r="D221" s="58"/>
      <c r="E221" s="58"/>
      <c r="F221" s="58"/>
      <c r="G221" s="58"/>
      <c r="H221" s="58"/>
      <c r="I221" s="58"/>
    </row>
    <row r="222" spans="1:9" x14ac:dyDescent="0.25">
      <c r="B222" s="2">
        <v>41</v>
      </c>
      <c r="C222" s="3" t="s">
        <v>735</v>
      </c>
      <c r="D222" s="5" t="s">
        <v>52</v>
      </c>
      <c r="G222" s="6">
        <v>45</v>
      </c>
    </row>
    <row r="223" spans="1:9" x14ac:dyDescent="0.25">
      <c r="D223" s="31" t="str">
        <f>SUBSTITUTE("Sp.mat: 0.00%",".",IF(VALUE("1.2")=1.2,".",","),2)</f>
        <v>Sp.mat: 0.00%</v>
      </c>
      <c r="F223" s="31" t="str">
        <f>SUBSTITUTE("Sp.man: 0.00%",".",IF(VALUE("1.2")=1.2,".",","),2)</f>
        <v>Sp.man: 0.00%</v>
      </c>
      <c r="G223" s="31" t="str">
        <f>SUBSTITUTE("Sp.uti: 0.00%",".",IF(VALUE("1.2")=1.2,".",","),2)</f>
        <v>Sp.uti: 0.00%</v>
      </c>
    </row>
    <row r="224" spans="1:9" x14ac:dyDescent="0.25">
      <c r="A224" s="54" t="s">
        <v>736</v>
      </c>
      <c r="B224" s="55"/>
      <c r="C224" s="55"/>
      <c r="D224" s="55"/>
      <c r="E224" s="55"/>
      <c r="F224" s="55"/>
      <c r="G224" s="55"/>
    </row>
    <row r="225" spans="1:9" x14ac:dyDescent="0.25">
      <c r="A225" s="55"/>
      <c r="B225" s="55"/>
      <c r="C225" s="55"/>
      <c r="D225" s="55"/>
      <c r="E225" s="55"/>
      <c r="F225" s="55"/>
      <c r="G225" s="55"/>
    </row>
    <row r="226" spans="1:9" x14ac:dyDescent="0.25">
      <c r="A226" s="56" t="s">
        <v>737</v>
      </c>
      <c r="B226" s="57"/>
      <c r="C226" s="57"/>
      <c r="D226" s="57"/>
      <c r="E226" s="57"/>
      <c r="F226" s="57"/>
      <c r="G226" s="57"/>
      <c r="H226" s="35"/>
      <c r="I226" s="36"/>
    </row>
    <row r="227" spans="1:9" x14ac:dyDescent="0.25">
      <c r="A227" s="58" t="s">
        <v>738</v>
      </c>
      <c r="B227" s="58"/>
      <c r="C227" s="58"/>
      <c r="D227" s="58"/>
      <c r="E227" s="58"/>
      <c r="F227" s="58"/>
      <c r="G227" s="58"/>
      <c r="H227" s="58"/>
      <c r="I227" s="58"/>
    </row>
    <row r="228" spans="1:9" x14ac:dyDescent="0.25">
      <c r="B228" s="2">
        <v>42</v>
      </c>
      <c r="C228" s="3" t="s">
        <v>739</v>
      </c>
      <c r="D228" s="5" t="s">
        <v>52</v>
      </c>
      <c r="G228" s="6">
        <v>19.399999999999999</v>
      </c>
    </row>
    <row r="229" spans="1:9" x14ac:dyDescent="0.25">
      <c r="D229" s="31" t="str">
        <f>SUBSTITUTE("Sp.mat: 0.00%",".",IF(VALUE("1.2")=1.2,".",","),2)</f>
        <v>Sp.mat: 0.00%</v>
      </c>
      <c r="F229" s="31" t="str">
        <f>SUBSTITUTE("Sp.man: 0.00%",".",IF(VALUE("1.2")=1.2,".",","),2)</f>
        <v>Sp.man: 0.00%</v>
      </c>
      <c r="G229" s="31" t="str">
        <f>SUBSTITUTE("Sp.uti: 0.00%",".",IF(VALUE("1.2")=1.2,".",","),2)</f>
        <v>Sp.uti: 0.00%</v>
      </c>
    </row>
    <row r="230" spans="1:9" x14ac:dyDescent="0.25">
      <c r="A230" s="54" t="s">
        <v>740</v>
      </c>
      <c r="B230" s="55"/>
      <c r="C230" s="55"/>
      <c r="D230" s="55"/>
      <c r="E230" s="55"/>
      <c r="F230" s="55"/>
      <c r="G230" s="55"/>
    </row>
    <row r="231" spans="1:9" x14ac:dyDescent="0.25">
      <c r="A231" s="55"/>
      <c r="B231" s="55"/>
      <c r="C231" s="55"/>
      <c r="D231" s="55"/>
      <c r="E231" s="55"/>
      <c r="F231" s="55"/>
      <c r="G231" s="55"/>
    </row>
    <row r="232" spans="1:9" x14ac:dyDescent="0.25">
      <c r="A232" s="56" t="s">
        <v>741</v>
      </c>
      <c r="B232" s="57"/>
      <c r="C232" s="57"/>
      <c r="D232" s="57"/>
      <c r="E232" s="57"/>
      <c r="F232" s="57"/>
      <c r="G232" s="57"/>
      <c r="H232" s="35"/>
      <c r="I232" s="36"/>
    </row>
    <row r="233" spans="1:9" x14ac:dyDescent="0.25">
      <c r="A233" s="58" t="s">
        <v>742</v>
      </c>
      <c r="B233" s="58"/>
      <c r="C233" s="58"/>
      <c r="D233" s="58"/>
      <c r="E233" s="58"/>
      <c r="F233" s="58"/>
      <c r="G233" s="58"/>
      <c r="H233" s="58"/>
      <c r="I233" s="58"/>
    </row>
    <row r="234" spans="1:9" x14ac:dyDescent="0.25">
      <c r="B234" s="2">
        <v>43</v>
      </c>
      <c r="C234" s="3" t="s">
        <v>743</v>
      </c>
      <c r="D234" s="5" t="s">
        <v>76</v>
      </c>
      <c r="G234" s="6">
        <v>35</v>
      </c>
    </row>
    <row r="235" spans="1:9" x14ac:dyDescent="0.25">
      <c r="D235" s="31" t="str">
        <f>SUBSTITUTE("Sp.mat: 0.00%",".",IF(VALUE("1.2")=1.2,".",","),2)</f>
        <v>Sp.mat: 0.00%</v>
      </c>
      <c r="F235" s="31" t="str">
        <f>SUBSTITUTE("Sp.man: 0.00%",".",IF(VALUE("1.2")=1.2,".",","),2)</f>
        <v>Sp.man: 0.00%</v>
      </c>
      <c r="G235" s="31" t="str">
        <f>SUBSTITUTE("Sp.uti: 0.00%",".",IF(VALUE("1.2")=1.2,".",","),2)</f>
        <v>Sp.uti: 0.00%</v>
      </c>
    </row>
    <row r="236" spans="1:9" x14ac:dyDescent="0.25">
      <c r="A236" s="54" t="s">
        <v>744</v>
      </c>
      <c r="B236" s="55"/>
      <c r="C236" s="55"/>
      <c r="D236" s="55"/>
      <c r="E236" s="55"/>
      <c r="F236" s="55"/>
      <c r="G236" s="55"/>
    </row>
    <row r="237" spans="1:9" x14ac:dyDescent="0.25">
      <c r="A237" s="55"/>
      <c r="B237" s="55"/>
      <c r="C237" s="55"/>
      <c r="D237" s="55"/>
      <c r="E237" s="55"/>
      <c r="F237" s="55"/>
      <c r="G237" s="55"/>
    </row>
    <row r="238" spans="1:9" x14ac:dyDescent="0.25">
      <c r="A238" s="56" t="s">
        <v>27</v>
      </c>
      <c r="B238" s="57"/>
      <c r="C238" s="57"/>
      <c r="D238" s="57"/>
      <c r="E238" s="57"/>
      <c r="F238" s="57"/>
      <c r="G238" s="57"/>
      <c r="H238" s="35"/>
      <c r="I238" s="36"/>
    </row>
    <row r="239" spans="1:9" x14ac:dyDescent="0.25">
      <c r="A239" s="58" t="s">
        <v>745</v>
      </c>
      <c r="B239" s="58"/>
      <c r="C239" s="58"/>
      <c r="D239" s="58"/>
      <c r="E239" s="58"/>
      <c r="F239" s="58"/>
      <c r="G239" s="58"/>
      <c r="H239" s="58"/>
      <c r="I239" s="58"/>
    </row>
    <row r="240" spans="1:9" x14ac:dyDescent="0.25">
      <c r="B240" s="2">
        <v>44</v>
      </c>
      <c r="C240" s="3" t="s">
        <v>746</v>
      </c>
      <c r="D240" s="5" t="s">
        <v>76</v>
      </c>
      <c r="G240" s="6">
        <v>43</v>
      </c>
    </row>
    <row r="241" spans="1:9" x14ac:dyDescent="0.25">
      <c r="D241" s="31" t="str">
        <f>SUBSTITUTE("Sp.mat: 0.00%",".",IF(VALUE("1.2")=1.2,".",","),2)</f>
        <v>Sp.mat: 0.00%</v>
      </c>
      <c r="F241" s="31" t="str">
        <f>SUBSTITUTE("Sp.man: 0.00%",".",IF(VALUE("1.2")=1.2,".",","),2)</f>
        <v>Sp.man: 0.00%</v>
      </c>
      <c r="G241" s="31" t="str">
        <f>SUBSTITUTE("Sp.uti: 0.00%",".",IF(VALUE("1.2")=1.2,".",","),2)</f>
        <v>Sp.uti: 0.00%</v>
      </c>
    </row>
    <row r="242" spans="1:9" x14ac:dyDescent="0.25">
      <c r="A242" s="54" t="s">
        <v>747</v>
      </c>
      <c r="B242" s="55"/>
      <c r="C242" s="55"/>
      <c r="D242" s="55"/>
      <c r="E242" s="55"/>
      <c r="F242" s="55"/>
      <c r="G242" s="55"/>
    </row>
    <row r="243" spans="1:9" x14ac:dyDescent="0.25">
      <c r="A243" s="55"/>
      <c r="B243" s="55"/>
      <c r="C243" s="55"/>
      <c r="D243" s="55"/>
      <c r="E243" s="55"/>
      <c r="F243" s="55"/>
      <c r="G243" s="55"/>
    </row>
    <row r="244" spans="1:9" x14ac:dyDescent="0.25">
      <c r="A244" s="56" t="s">
        <v>27</v>
      </c>
      <c r="B244" s="57"/>
      <c r="C244" s="57"/>
      <c r="D244" s="57"/>
      <c r="E244" s="57"/>
      <c r="F244" s="57"/>
      <c r="G244" s="57"/>
      <c r="H244" s="35"/>
      <c r="I244" s="36"/>
    </row>
    <row r="245" spans="1:9" x14ac:dyDescent="0.25">
      <c r="A245" s="58" t="s">
        <v>748</v>
      </c>
      <c r="B245" s="58"/>
      <c r="C245" s="58"/>
      <c r="D245" s="58"/>
      <c r="E245" s="58"/>
      <c r="F245" s="58"/>
      <c r="G245" s="58"/>
      <c r="H245" s="58"/>
      <c r="I245" s="58"/>
    </row>
    <row r="246" spans="1:9" x14ac:dyDescent="0.25">
      <c r="B246" s="2">
        <v>45</v>
      </c>
      <c r="C246" s="3" t="s">
        <v>749</v>
      </c>
      <c r="D246" s="5" t="s">
        <v>76</v>
      </c>
      <c r="G246" s="6">
        <v>64</v>
      </c>
    </row>
    <row r="247" spans="1:9" x14ac:dyDescent="0.25">
      <c r="D247" s="31" t="str">
        <f>SUBSTITUTE("Sp.mat: 0.00%",".",IF(VALUE("1.2")=1.2,".",","),2)</f>
        <v>Sp.mat: 0.00%</v>
      </c>
      <c r="F247" s="31" t="str">
        <f>SUBSTITUTE("Sp.man: 0.00%",".",IF(VALUE("1.2")=1.2,".",","),2)</f>
        <v>Sp.man: 0.00%</v>
      </c>
      <c r="G247" s="31" t="str">
        <f>SUBSTITUTE("Sp.uti: 0.00%",".",IF(VALUE("1.2")=1.2,".",","),2)</f>
        <v>Sp.uti: 0.00%</v>
      </c>
    </row>
    <row r="248" spans="1:9" x14ac:dyDescent="0.25">
      <c r="A248" s="54" t="s">
        <v>750</v>
      </c>
      <c r="B248" s="55"/>
      <c r="C248" s="55"/>
      <c r="D248" s="55"/>
      <c r="E248" s="55"/>
      <c r="F248" s="55"/>
      <c r="G248" s="55"/>
    </row>
    <row r="249" spans="1:9" x14ac:dyDescent="0.25">
      <c r="A249" s="55"/>
      <c r="B249" s="55"/>
      <c r="C249" s="55"/>
      <c r="D249" s="55"/>
      <c r="E249" s="55"/>
      <c r="F249" s="55"/>
      <c r="G249" s="55"/>
    </row>
    <row r="250" spans="1:9" x14ac:dyDescent="0.25">
      <c r="A250" s="56" t="s">
        <v>27</v>
      </c>
      <c r="B250" s="57"/>
      <c r="C250" s="57"/>
      <c r="D250" s="57"/>
      <c r="E250" s="57"/>
      <c r="F250" s="57"/>
      <c r="G250" s="57"/>
      <c r="H250" s="35"/>
      <c r="I250" s="36"/>
    </row>
    <row r="251" spans="1:9" x14ac:dyDescent="0.25">
      <c r="A251" s="58" t="s">
        <v>751</v>
      </c>
      <c r="B251" s="58"/>
      <c r="C251" s="58"/>
      <c r="D251" s="58"/>
      <c r="E251" s="58"/>
      <c r="F251" s="58"/>
      <c r="G251" s="58"/>
      <c r="H251" s="58"/>
      <c r="I251" s="58"/>
    </row>
    <row r="252" spans="1:9" x14ac:dyDescent="0.25">
      <c r="B252" s="2">
        <v>46</v>
      </c>
      <c r="C252" s="3" t="s">
        <v>752</v>
      </c>
      <c r="D252" s="5" t="s">
        <v>76</v>
      </c>
      <c r="G252" s="6">
        <v>11</v>
      </c>
    </row>
    <row r="253" spans="1:9" x14ac:dyDescent="0.25">
      <c r="D253" s="31" t="str">
        <f>SUBSTITUTE("Sp.mat: -100.00%",".",IF(VALUE("1.2")=1.2,".",","),2)</f>
        <v>Sp.mat: -100.00%</v>
      </c>
      <c r="F253" s="31" t="str">
        <f>SUBSTITUTE("Sp.man: 0.00%",".",IF(VALUE("1.2")=1.2,".",","),2)</f>
        <v>Sp.man: 0.00%</v>
      </c>
      <c r="G253" s="31" t="str">
        <f>SUBSTITUTE("Sp.uti: 0.00%",".",IF(VALUE("1.2")=1.2,".",","),2)</f>
        <v>Sp.uti: 0.00%</v>
      </c>
    </row>
    <row r="254" spans="1:9" x14ac:dyDescent="0.25">
      <c r="A254" s="54" t="s">
        <v>753</v>
      </c>
      <c r="B254" s="55"/>
      <c r="C254" s="55"/>
      <c r="D254" s="55"/>
      <c r="E254" s="55"/>
      <c r="F254" s="55"/>
      <c r="G254" s="55"/>
    </row>
    <row r="255" spans="1:9" x14ac:dyDescent="0.25">
      <c r="A255" s="55"/>
      <c r="B255" s="55"/>
      <c r="C255" s="55"/>
      <c r="D255" s="55"/>
      <c r="E255" s="55"/>
      <c r="F255" s="55"/>
      <c r="G255" s="55"/>
    </row>
    <row r="256" spans="1:9" x14ac:dyDescent="0.25">
      <c r="A256" s="52" t="s">
        <v>754</v>
      </c>
      <c r="B256" s="53"/>
      <c r="C256" s="53"/>
      <c r="D256" s="53"/>
      <c r="E256" s="53"/>
      <c r="F256" s="53"/>
      <c r="G256" s="53"/>
      <c r="H256" s="33"/>
      <c r="I256" s="34"/>
    </row>
    <row r="257" spans="1:9" x14ac:dyDescent="0.25">
      <c r="B257" s="2">
        <v>47</v>
      </c>
      <c r="C257" s="3" t="s">
        <v>755</v>
      </c>
      <c r="D257" s="5" t="s">
        <v>76</v>
      </c>
      <c r="G257" s="6">
        <v>11</v>
      </c>
    </row>
    <row r="258" spans="1:9" x14ac:dyDescent="0.25">
      <c r="D258" s="31" t="str">
        <f>SUBSTITUTE("Sp.mat: 0.00%",".",IF(VALUE("1.2")=1.2,".",","),2)</f>
        <v>Sp.mat: 0.00%</v>
      </c>
      <c r="F258" s="31" t="str">
        <f>SUBSTITUTE("Sp.man: 0.00%",".",IF(VALUE("1.2")=1.2,".",","),2)</f>
        <v>Sp.man: 0.00%</v>
      </c>
      <c r="G258" s="31" t="str">
        <f>SUBSTITUTE("Sp.uti: 0.00%",".",IF(VALUE("1.2")=1.2,".",","),2)</f>
        <v>Sp.uti: 0.00%</v>
      </c>
    </row>
    <row r="259" spans="1:9" x14ac:dyDescent="0.25">
      <c r="A259" s="54" t="s">
        <v>756</v>
      </c>
      <c r="B259" s="55"/>
      <c r="C259" s="55"/>
      <c r="D259" s="55"/>
      <c r="E259" s="55"/>
      <c r="F259" s="55"/>
      <c r="G259" s="55"/>
    </row>
    <row r="260" spans="1:9" x14ac:dyDescent="0.25">
      <c r="A260" s="55"/>
      <c r="B260" s="55"/>
      <c r="C260" s="55"/>
      <c r="D260" s="55"/>
      <c r="E260" s="55"/>
      <c r="F260" s="55"/>
      <c r="G260" s="55"/>
    </row>
    <row r="261" spans="1:9" x14ac:dyDescent="0.25">
      <c r="A261" s="52" t="s">
        <v>27</v>
      </c>
      <c r="B261" s="53"/>
      <c r="C261" s="53"/>
      <c r="D261" s="53"/>
      <c r="E261" s="53"/>
      <c r="F261" s="53"/>
      <c r="G261" s="53"/>
      <c r="H261" s="33"/>
      <c r="I261" s="34"/>
    </row>
    <row r="262" spans="1:9" x14ac:dyDescent="0.25">
      <c r="B262" s="2">
        <v>48</v>
      </c>
      <c r="C262" s="3" t="s">
        <v>757</v>
      </c>
      <c r="D262" s="5" t="s">
        <v>76</v>
      </c>
      <c r="G262" s="6">
        <v>48</v>
      </c>
    </row>
    <row r="263" spans="1:9" x14ac:dyDescent="0.25">
      <c r="D263" s="31" t="str">
        <f>SUBSTITUTE("Sp.mat: 0.00%",".",IF(VALUE("1.2")=1.2,".",","),2)</f>
        <v>Sp.mat: 0.00%</v>
      </c>
      <c r="F263" s="31" t="str">
        <f>SUBSTITUTE("Sp.man: 0.00%",".",IF(VALUE("1.2")=1.2,".",","),2)</f>
        <v>Sp.man: 0.00%</v>
      </c>
      <c r="G263" s="31" t="str">
        <f>SUBSTITUTE("Sp.uti: 0.00%",".",IF(VALUE("1.2")=1.2,".",","),2)</f>
        <v>Sp.uti: 0.00%</v>
      </c>
    </row>
    <row r="264" spans="1:9" x14ac:dyDescent="0.25">
      <c r="A264" s="54" t="s">
        <v>758</v>
      </c>
      <c r="B264" s="55"/>
      <c r="C264" s="55"/>
      <c r="D264" s="55"/>
      <c r="E264" s="55"/>
      <c r="F264" s="55"/>
      <c r="G264" s="55"/>
    </row>
    <row r="265" spans="1:9" x14ac:dyDescent="0.25">
      <c r="A265" s="55"/>
      <c r="B265" s="55"/>
      <c r="C265" s="55"/>
      <c r="D265" s="55"/>
      <c r="E265" s="55"/>
      <c r="F265" s="55"/>
      <c r="G265" s="55"/>
    </row>
    <row r="266" spans="1:9" x14ac:dyDescent="0.25">
      <c r="A266" s="52" t="s">
        <v>434</v>
      </c>
      <c r="B266" s="53"/>
      <c r="C266" s="53"/>
      <c r="D266" s="53"/>
      <c r="E266" s="53"/>
      <c r="F266" s="53"/>
      <c r="G266" s="53"/>
      <c r="H266" s="33"/>
      <c r="I266" s="34"/>
    </row>
    <row r="267" spans="1:9" x14ac:dyDescent="0.25">
      <c r="B267" s="2">
        <v>49</v>
      </c>
      <c r="C267" s="3" t="s">
        <v>759</v>
      </c>
      <c r="D267" s="5" t="s">
        <v>76</v>
      </c>
      <c r="G267" s="6">
        <v>10</v>
      </c>
    </row>
    <row r="268" spans="1:9" x14ac:dyDescent="0.25">
      <c r="D268" s="31" t="str">
        <f>SUBSTITUTE("Sp.mat: 0.00%",".",IF(VALUE("1.2")=1.2,".",","),2)</f>
        <v>Sp.mat: 0.00%</v>
      </c>
      <c r="F268" s="31" t="str">
        <f>SUBSTITUTE("Sp.man: 0.00%",".",IF(VALUE("1.2")=1.2,".",","),2)</f>
        <v>Sp.man: 0.00%</v>
      </c>
      <c r="G268" s="31" t="str">
        <f>SUBSTITUTE("Sp.uti: 0.00%",".",IF(VALUE("1.2")=1.2,".",","),2)</f>
        <v>Sp.uti: 0.00%</v>
      </c>
    </row>
    <row r="269" spans="1:9" x14ac:dyDescent="0.25">
      <c r="A269" s="54" t="s">
        <v>760</v>
      </c>
      <c r="B269" s="55"/>
      <c r="C269" s="55"/>
      <c r="D269" s="55"/>
      <c r="E269" s="55"/>
      <c r="F269" s="55"/>
      <c r="G269" s="55"/>
    </row>
    <row r="270" spans="1:9" x14ac:dyDescent="0.25">
      <c r="A270" s="55"/>
      <c r="B270" s="55"/>
      <c r="C270" s="55"/>
      <c r="D270" s="55"/>
      <c r="E270" s="55"/>
      <c r="F270" s="55"/>
      <c r="G270" s="55"/>
    </row>
    <row r="271" spans="1:9" x14ac:dyDescent="0.25">
      <c r="A271" s="52" t="s">
        <v>27</v>
      </c>
      <c r="B271" s="53"/>
      <c r="C271" s="53"/>
      <c r="D271" s="53"/>
      <c r="E271" s="53"/>
      <c r="F271" s="53"/>
      <c r="G271" s="53"/>
      <c r="H271" s="33"/>
      <c r="I271" s="34"/>
    </row>
    <row r="272" spans="1:9" x14ac:dyDescent="0.25">
      <c r="B272" s="2">
        <v>50</v>
      </c>
      <c r="C272" s="3" t="s">
        <v>761</v>
      </c>
      <c r="D272" s="5" t="s">
        <v>76</v>
      </c>
      <c r="G272" s="6">
        <v>8</v>
      </c>
    </row>
    <row r="273" spans="1:9" x14ac:dyDescent="0.25">
      <c r="D273" s="31" t="str">
        <f>SUBSTITUTE("Sp.mat: 0.00%",".",IF(VALUE("1.2")=1.2,".",","),2)</f>
        <v>Sp.mat: 0.00%</v>
      </c>
      <c r="F273" s="31" t="str">
        <f>SUBSTITUTE("Sp.man: 0.00%",".",IF(VALUE("1.2")=1.2,".",","),2)</f>
        <v>Sp.man: 0.00%</v>
      </c>
      <c r="G273" s="31" t="str">
        <f>SUBSTITUTE("Sp.uti: 0.00%",".",IF(VALUE("1.2")=1.2,".",","),2)</f>
        <v>Sp.uti: 0.00%</v>
      </c>
    </row>
    <row r="274" spans="1:9" x14ac:dyDescent="0.25">
      <c r="A274" s="54" t="s">
        <v>762</v>
      </c>
      <c r="B274" s="55"/>
      <c r="C274" s="55"/>
      <c r="D274" s="55"/>
      <c r="E274" s="55"/>
      <c r="F274" s="55"/>
      <c r="G274" s="55"/>
    </row>
    <row r="275" spans="1:9" x14ac:dyDescent="0.25">
      <c r="A275" s="55"/>
      <c r="B275" s="55"/>
      <c r="C275" s="55"/>
      <c r="D275" s="55"/>
      <c r="E275" s="55"/>
      <c r="F275" s="55"/>
      <c r="G275" s="55"/>
    </row>
    <row r="276" spans="1:9" x14ac:dyDescent="0.25">
      <c r="A276" s="52" t="s">
        <v>27</v>
      </c>
      <c r="B276" s="53"/>
      <c r="C276" s="53"/>
      <c r="D276" s="53"/>
      <c r="E276" s="53"/>
      <c r="F276" s="53"/>
      <c r="G276" s="53"/>
      <c r="H276" s="33"/>
      <c r="I276" s="34"/>
    </row>
    <row r="277" spans="1:9" x14ac:dyDescent="0.25">
      <c r="B277" s="2">
        <v>51</v>
      </c>
      <c r="C277" s="3" t="s">
        <v>763</v>
      </c>
      <c r="D277" s="5" t="s">
        <v>76</v>
      </c>
      <c r="G277" s="6">
        <v>14</v>
      </c>
    </row>
    <row r="278" spans="1:9" x14ac:dyDescent="0.25">
      <c r="D278" s="31" t="str">
        <f>SUBSTITUTE("Sp.mat: 0.00%",".",IF(VALUE("1.2")=1.2,".",","),2)</f>
        <v>Sp.mat: 0.00%</v>
      </c>
      <c r="F278" s="31" t="str">
        <f>SUBSTITUTE("Sp.man: 0.00%",".",IF(VALUE("1.2")=1.2,".",","),2)</f>
        <v>Sp.man: 0.00%</v>
      </c>
      <c r="G278" s="31" t="str">
        <f>SUBSTITUTE("Sp.uti: 0.00%",".",IF(VALUE("1.2")=1.2,".",","),2)</f>
        <v>Sp.uti: 0.00%</v>
      </c>
    </row>
    <row r="279" spans="1:9" x14ac:dyDescent="0.25">
      <c r="A279" s="54" t="s">
        <v>764</v>
      </c>
      <c r="B279" s="55"/>
      <c r="C279" s="55"/>
      <c r="D279" s="55"/>
      <c r="E279" s="55"/>
      <c r="F279" s="55"/>
      <c r="G279" s="55"/>
    </row>
    <row r="280" spans="1:9" x14ac:dyDescent="0.25">
      <c r="A280" s="55"/>
      <c r="B280" s="55"/>
      <c r="C280" s="55"/>
      <c r="D280" s="55"/>
      <c r="E280" s="55"/>
      <c r="F280" s="55"/>
      <c r="G280" s="55"/>
    </row>
    <row r="281" spans="1:9" x14ac:dyDescent="0.25">
      <c r="A281" s="52" t="s">
        <v>27</v>
      </c>
      <c r="B281" s="53"/>
      <c r="C281" s="53"/>
      <c r="D281" s="53"/>
      <c r="E281" s="53"/>
      <c r="F281" s="53"/>
      <c r="G281" s="53"/>
      <c r="H281" s="33"/>
      <c r="I281" s="34"/>
    </row>
    <row r="282" spans="1:9" x14ac:dyDescent="0.25">
      <c r="B282" s="2">
        <v>52</v>
      </c>
      <c r="C282" s="3" t="s">
        <v>765</v>
      </c>
      <c r="D282" s="5" t="s">
        <v>76</v>
      </c>
      <c r="G282" s="6">
        <v>16</v>
      </c>
    </row>
    <row r="283" spans="1:9" x14ac:dyDescent="0.25">
      <c r="D283" s="31" t="str">
        <f>SUBSTITUTE("Sp.mat: 0.00%",".",IF(VALUE("1.2")=1.2,".",","),2)</f>
        <v>Sp.mat: 0.00%</v>
      </c>
      <c r="F283" s="31" t="str">
        <f>SUBSTITUTE("Sp.man: 0.00%",".",IF(VALUE("1.2")=1.2,".",","),2)</f>
        <v>Sp.man: 0.00%</v>
      </c>
      <c r="G283" s="31" t="str">
        <f>SUBSTITUTE("Sp.uti: 0.00%",".",IF(VALUE("1.2")=1.2,".",","),2)</f>
        <v>Sp.uti: 0.00%</v>
      </c>
    </row>
    <row r="284" spans="1:9" x14ac:dyDescent="0.25">
      <c r="A284" s="54" t="s">
        <v>766</v>
      </c>
      <c r="B284" s="55"/>
      <c r="C284" s="55"/>
      <c r="D284" s="55"/>
      <c r="E284" s="55"/>
      <c r="F284" s="55"/>
      <c r="G284" s="55"/>
    </row>
    <row r="285" spans="1:9" x14ac:dyDescent="0.25">
      <c r="A285" s="55"/>
      <c r="B285" s="55"/>
      <c r="C285" s="55"/>
      <c r="D285" s="55"/>
      <c r="E285" s="55"/>
      <c r="F285" s="55"/>
      <c r="G285" s="55"/>
    </row>
    <row r="286" spans="1:9" x14ac:dyDescent="0.25">
      <c r="A286" s="52" t="s">
        <v>27</v>
      </c>
      <c r="B286" s="53"/>
      <c r="C286" s="53"/>
      <c r="D286" s="53"/>
      <c r="E286" s="53"/>
      <c r="F286" s="53"/>
      <c r="G286" s="53"/>
      <c r="H286" s="33"/>
      <c r="I286" s="34"/>
    </row>
    <row r="287" spans="1:9" x14ac:dyDescent="0.25">
      <c r="B287" s="2">
        <v>53</v>
      </c>
      <c r="C287" s="3" t="s">
        <v>767</v>
      </c>
      <c r="D287" s="5" t="s">
        <v>76</v>
      </c>
      <c r="G287" s="6">
        <v>12</v>
      </c>
    </row>
    <row r="288" spans="1:9" x14ac:dyDescent="0.25">
      <c r="D288" s="31" t="str">
        <f>SUBSTITUTE("Sp.mat: 0.00%",".",IF(VALUE("1.2")=1.2,".",","),2)</f>
        <v>Sp.mat: 0.00%</v>
      </c>
      <c r="F288" s="31" t="str">
        <f>SUBSTITUTE("Sp.man: 0.00%",".",IF(VALUE("1.2")=1.2,".",","),2)</f>
        <v>Sp.man: 0.00%</v>
      </c>
      <c r="G288" s="31" t="str">
        <f>SUBSTITUTE("Sp.uti: 0.00%",".",IF(VALUE("1.2")=1.2,".",","),2)</f>
        <v>Sp.uti: 0.00%</v>
      </c>
    </row>
    <row r="289" spans="1:9" x14ac:dyDescent="0.25">
      <c r="A289" s="54" t="s">
        <v>768</v>
      </c>
      <c r="B289" s="55"/>
      <c r="C289" s="55"/>
      <c r="D289" s="55"/>
      <c r="E289" s="55"/>
      <c r="F289" s="55"/>
      <c r="G289" s="55"/>
    </row>
    <row r="290" spans="1:9" x14ac:dyDescent="0.25">
      <c r="A290" s="55"/>
      <c r="B290" s="55"/>
      <c r="C290" s="55"/>
      <c r="D290" s="55"/>
      <c r="E290" s="55"/>
      <c r="F290" s="55"/>
      <c r="G290" s="55"/>
    </row>
    <row r="291" spans="1:9" x14ac:dyDescent="0.25">
      <c r="A291" s="52" t="s">
        <v>27</v>
      </c>
      <c r="B291" s="53"/>
      <c r="C291" s="53"/>
      <c r="D291" s="53"/>
      <c r="E291" s="53"/>
      <c r="F291" s="53"/>
      <c r="G291" s="53"/>
      <c r="H291" s="33"/>
      <c r="I291" s="34"/>
    </row>
    <row r="292" spans="1:9" x14ac:dyDescent="0.25">
      <c r="B292" s="2">
        <v>54</v>
      </c>
      <c r="C292" s="3" t="s">
        <v>769</v>
      </c>
      <c r="D292" s="5" t="s">
        <v>76</v>
      </c>
      <c r="G292" s="6">
        <v>9</v>
      </c>
    </row>
    <row r="293" spans="1:9" x14ac:dyDescent="0.25">
      <c r="D293" s="31" t="str">
        <f>SUBSTITUTE("Sp.mat: 0.00%",".",IF(VALUE("1.2")=1.2,".",","),2)</f>
        <v>Sp.mat: 0.00%</v>
      </c>
      <c r="F293" s="31" t="str">
        <f>SUBSTITUTE("Sp.man: 0.00%",".",IF(VALUE("1.2")=1.2,".",","),2)</f>
        <v>Sp.man: 0.00%</v>
      </c>
      <c r="G293" s="31" t="str">
        <f>SUBSTITUTE("Sp.uti: 0.00%",".",IF(VALUE("1.2")=1.2,".",","),2)</f>
        <v>Sp.uti: 0.00%</v>
      </c>
    </row>
    <row r="294" spans="1:9" x14ac:dyDescent="0.25">
      <c r="A294" s="54" t="s">
        <v>770</v>
      </c>
      <c r="B294" s="55"/>
      <c r="C294" s="55"/>
      <c r="D294" s="55"/>
      <c r="E294" s="55"/>
      <c r="F294" s="55"/>
      <c r="G294" s="55"/>
    </row>
    <row r="295" spans="1:9" x14ac:dyDescent="0.25">
      <c r="A295" s="55"/>
      <c r="B295" s="55"/>
      <c r="C295" s="55"/>
      <c r="D295" s="55"/>
      <c r="E295" s="55"/>
      <c r="F295" s="55"/>
      <c r="G295" s="55"/>
    </row>
    <row r="296" spans="1:9" x14ac:dyDescent="0.25">
      <c r="A296" s="52" t="s">
        <v>27</v>
      </c>
      <c r="B296" s="53"/>
      <c r="C296" s="53"/>
      <c r="D296" s="53"/>
      <c r="E296" s="53"/>
      <c r="F296" s="53"/>
      <c r="G296" s="53"/>
      <c r="H296" s="33"/>
      <c r="I296" s="34"/>
    </row>
    <row r="297" spans="1:9" x14ac:dyDescent="0.25">
      <c r="B297" s="2">
        <v>55</v>
      </c>
      <c r="C297" s="3" t="s">
        <v>771</v>
      </c>
      <c r="D297" s="5" t="s">
        <v>76</v>
      </c>
      <c r="G297" s="6">
        <v>9</v>
      </c>
    </row>
    <row r="298" spans="1:9" x14ac:dyDescent="0.25">
      <c r="D298" s="31" t="str">
        <f>SUBSTITUTE("Sp.mat: 0.00%",".",IF(VALUE("1.2")=1.2,".",","),2)</f>
        <v>Sp.mat: 0.00%</v>
      </c>
      <c r="F298" s="31" t="str">
        <f>SUBSTITUTE("Sp.man: 0.00%",".",IF(VALUE("1.2")=1.2,".",","),2)</f>
        <v>Sp.man: 0.00%</v>
      </c>
      <c r="G298" s="31" t="str">
        <f>SUBSTITUTE("Sp.uti: 0.00%",".",IF(VALUE("1.2")=1.2,".",","),2)</f>
        <v>Sp.uti: 0.00%</v>
      </c>
    </row>
    <row r="299" spans="1:9" x14ac:dyDescent="0.25">
      <c r="A299" s="54" t="s">
        <v>772</v>
      </c>
      <c r="B299" s="55"/>
      <c r="C299" s="55"/>
      <c r="D299" s="55"/>
      <c r="E299" s="55"/>
      <c r="F299" s="55"/>
      <c r="G299" s="55"/>
    </row>
    <row r="300" spans="1:9" x14ac:dyDescent="0.25">
      <c r="A300" s="55"/>
      <c r="B300" s="55"/>
      <c r="C300" s="55"/>
      <c r="D300" s="55"/>
      <c r="E300" s="55"/>
      <c r="F300" s="55"/>
      <c r="G300" s="55"/>
    </row>
    <row r="301" spans="1:9" x14ac:dyDescent="0.25">
      <c r="A301" s="52" t="s">
        <v>27</v>
      </c>
      <c r="B301" s="53"/>
      <c r="C301" s="53"/>
      <c r="D301" s="53"/>
      <c r="E301" s="53"/>
      <c r="F301" s="53"/>
      <c r="G301" s="53"/>
      <c r="H301" s="33"/>
      <c r="I301" s="34"/>
    </row>
    <row r="302" spans="1:9" x14ac:dyDescent="0.25">
      <c r="B302" s="2">
        <v>56</v>
      </c>
      <c r="C302" s="3" t="s">
        <v>773</v>
      </c>
      <c r="D302" s="5" t="s">
        <v>76</v>
      </c>
      <c r="G302" s="6">
        <v>11</v>
      </c>
    </row>
    <row r="303" spans="1:9" x14ac:dyDescent="0.25">
      <c r="D303" s="31" t="str">
        <f>SUBSTITUTE("Sp.mat: 0.00%",".",IF(VALUE("1.2")=1.2,".",","),2)</f>
        <v>Sp.mat: 0.00%</v>
      </c>
      <c r="F303" s="31" t="str">
        <f>SUBSTITUTE("Sp.man: 0.00%",".",IF(VALUE("1.2")=1.2,".",","),2)</f>
        <v>Sp.man: 0.00%</v>
      </c>
      <c r="G303" s="31" t="str">
        <f>SUBSTITUTE("Sp.uti: 0.00%",".",IF(VALUE("1.2")=1.2,".",","),2)</f>
        <v>Sp.uti: 0.00%</v>
      </c>
    </row>
    <row r="304" spans="1:9" x14ac:dyDescent="0.25">
      <c r="A304" s="54" t="s">
        <v>774</v>
      </c>
      <c r="B304" s="55"/>
      <c r="C304" s="55"/>
      <c r="D304" s="55"/>
      <c r="E304" s="55"/>
      <c r="F304" s="55"/>
      <c r="G304" s="55"/>
    </row>
    <row r="305" spans="1:9" x14ac:dyDescent="0.25">
      <c r="A305" s="55"/>
      <c r="B305" s="55"/>
      <c r="C305" s="55"/>
      <c r="D305" s="55"/>
      <c r="E305" s="55"/>
      <c r="F305" s="55"/>
      <c r="G305" s="55"/>
    </row>
    <row r="306" spans="1:9" x14ac:dyDescent="0.25">
      <c r="A306" s="56" t="s">
        <v>775</v>
      </c>
      <c r="B306" s="57"/>
      <c r="C306" s="57"/>
      <c r="D306" s="57"/>
      <c r="E306" s="57"/>
      <c r="F306" s="57"/>
      <c r="G306" s="57"/>
      <c r="H306" s="35"/>
      <c r="I306" s="36"/>
    </row>
    <row r="307" spans="1:9" x14ac:dyDescent="0.25">
      <c r="A307" s="58" t="s">
        <v>776</v>
      </c>
      <c r="B307" s="58"/>
      <c r="C307" s="58"/>
      <c r="D307" s="58"/>
      <c r="E307" s="58"/>
      <c r="F307" s="58"/>
      <c r="G307" s="58"/>
      <c r="H307" s="58"/>
      <c r="I307" s="58"/>
    </row>
    <row r="308" spans="1:9" x14ac:dyDescent="0.25">
      <c r="B308" s="2">
        <v>57</v>
      </c>
      <c r="C308" s="3" t="s">
        <v>777</v>
      </c>
      <c r="D308" s="5" t="s">
        <v>76</v>
      </c>
      <c r="G308" s="6">
        <v>11</v>
      </c>
    </row>
    <row r="309" spans="1:9" x14ac:dyDescent="0.25">
      <c r="D309" s="31" t="str">
        <f>SUBSTITUTE("Sp.mat: 0.00%",".",IF(VALUE("1.2")=1.2,".",","),2)</f>
        <v>Sp.mat: 0.00%</v>
      </c>
      <c r="F309" s="31" t="str">
        <f>SUBSTITUTE("Sp.man: 0.00%",".",IF(VALUE("1.2")=1.2,".",","),2)</f>
        <v>Sp.man: 0.00%</v>
      </c>
      <c r="G309" s="31" t="str">
        <f>SUBSTITUTE("Sp.uti: 0.00%",".",IF(VALUE("1.2")=1.2,".",","),2)</f>
        <v>Sp.uti: 0.00%</v>
      </c>
    </row>
    <row r="310" spans="1:9" x14ac:dyDescent="0.25">
      <c r="A310" s="54" t="s">
        <v>778</v>
      </c>
      <c r="B310" s="55"/>
      <c r="C310" s="55"/>
      <c r="D310" s="55"/>
      <c r="E310" s="55"/>
      <c r="F310" s="55"/>
      <c r="G310" s="55"/>
    </row>
    <row r="311" spans="1:9" x14ac:dyDescent="0.25">
      <c r="A311" s="55"/>
      <c r="B311" s="55"/>
      <c r="C311" s="55"/>
      <c r="D311" s="55"/>
      <c r="E311" s="55"/>
      <c r="F311" s="55"/>
      <c r="G311" s="55"/>
    </row>
    <row r="312" spans="1:9" x14ac:dyDescent="0.25">
      <c r="A312" s="56" t="s">
        <v>27</v>
      </c>
      <c r="B312" s="57"/>
      <c r="C312" s="57"/>
      <c r="D312" s="57"/>
      <c r="E312" s="57"/>
      <c r="F312" s="57"/>
      <c r="G312" s="57"/>
      <c r="H312" s="35"/>
      <c r="I312" s="36"/>
    </row>
    <row r="313" spans="1:9" x14ac:dyDescent="0.25">
      <c r="A313" s="59" t="s">
        <v>779</v>
      </c>
      <c r="B313" s="59"/>
      <c r="C313" s="59"/>
      <c r="D313" s="59"/>
      <c r="E313" s="59"/>
      <c r="F313" s="59"/>
      <c r="G313" s="59"/>
      <c r="H313" s="59"/>
      <c r="I313" s="59"/>
    </row>
    <row r="314" spans="1:9" x14ac:dyDescent="0.25">
      <c r="A314" s="55" t="s">
        <v>780</v>
      </c>
      <c r="B314" s="55"/>
      <c r="C314" s="55"/>
      <c r="D314" s="55"/>
      <c r="E314" s="55"/>
      <c r="F314" s="55"/>
      <c r="G314" s="55"/>
      <c r="H314" s="55"/>
      <c r="I314" s="55"/>
    </row>
    <row r="315" spans="1:9" x14ac:dyDescent="0.25">
      <c r="A315" s="55" t="s">
        <v>781</v>
      </c>
      <c r="B315" s="55"/>
      <c r="C315" s="55"/>
      <c r="D315" s="55"/>
      <c r="E315" s="55"/>
      <c r="F315" s="55"/>
      <c r="G315" s="55"/>
      <c r="H315" s="55"/>
      <c r="I315" s="55"/>
    </row>
    <row r="316" spans="1:9" x14ac:dyDescent="0.25">
      <c r="A316" s="53" t="s">
        <v>782</v>
      </c>
      <c r="B316" s="53"/>
      <c r="C316" s="53"/>
      <c r="D316" s="53"/>
      <c r="E316" s="53"/>
      <c r="F316" s="53"/>
      <c r="G316" s="53"/>
      <c r="H316" s="53"/>
      <c r="I316" s="53"/>
    </row>
    <row r="317" spans="1:9" x14ac:dyDescent="0.25">
      <c r="B317" s="2">
        <v>58</v>
      </c>
      <c r="C317" s="3" t="s">
        <v>783</v>
      </c>
      <c r="D317" s="5" t="s">
        <v>76</v>
      </c>
      <c r="G317" s="6">
        <v>2</v>
      </c>
    </row>
    <row r="318" spans="1:9" x14ac:dyDescent="0.25">
      <c r="D318" s="31" t="str">
        <f>SUBSTITUTE("Sp.mat: 0.00%",".",IF(VALUE("1.2")=1.2,".",","),2)</f>
        <v>Sp.mat: 0.00%</v>
      </c>
      <c r="F318" s="31" t="str">
        <f>SUBSTITUTE("Sp.man: 0.00%",".",IF(VALUE("1.2")=1.2,".",","),2)</f>
        <v>Sp.man: 0.00%</v>
      </c>
      <c r="G318" s="31" t="str">
        <f>SUBSTITUTE("Sp.uti: 0.00%",".",IF(VALUE("1.2")=1.2,".",","),2)</f>
        <v>Sp.uti: 0.00%</v>
      </c>
    </row>
    <row r="319" spans="1:9" x14ac:dyDescent="0.25">
      <c r="A319" s="54" t="s">
        <v>784</v>
      </c>
      <c r="B319" s="55"/>
      <c r="C319" s="55"/>
      <c r="D319" s="55"/>
      <c r="E319" s="55"/>
      <c r="F319" s="55"/>
      <c r="G319" s="55"/>
    </row>
    <row r="320" spans="1:9" x14ac:dyDescent="0.25">
      <c r="A320" s="55"/>
      <c r="B320" s="55"/>
      <c r="C320" s="55"/>
      <c r="D320" s="55"/>
      <c r="E320" s="55"/>
      <c r="F320" s="55"/>
      <c r="G320" s="55"/>
    </row>
    <row r="321" spans="1:9" x14ac:dyDescent="0.25">
      <c r="A321" s="56" t="s">
        <v>27</v>
      </c>
      <c r="B321" s="57"/>
      <c r="C321" s="57"/>
      <c r="D321" s="57"/>
      <c r="E321" s="57"/>
      <c r="F321" s="57"/>
      <c r="G321" s="57"/>
      <c r="H321" s="35"/>
      <c r="I321" s="36"/>
    </row>
    <row r="322" spans="1:9" x14ac:dyDescent="0.25">
      <c r="A322" s="59" t="s">
        <v>785</v>
      </c>
      <c r="B322" s="59"/>
      <c r="C322" s="59"/>
      <c r="D322" s="59"/>
      <c r="E322" s="59"/>
      <c r="F322" s="59"/>
      <c r="G322" s="59"/>
      <c r="H322" s="59"/>
      <c r="I322" s="59"/>
    </row>
    <row r="323" spans="1:9" x14ac:dyDescent="0.25">
      <c r="A323" s="53" t="s">
        <v>786</v>
      </c>
      <c r="B323" s="53"/>
      <c r="C323" s="53"/>
      <c r="D323" s="53"/>
      <c r="E323" s="53"/>
      <c r="F323" s="53"/>
      <c r="G323" s="53"/>
      <c r="H323" s="53"/>
      <c r="I323" s="53"/>
    </row>
    <row r="324" spans="1:9" x14ac:dyDescent="0.25">
      <c r="B324" s="2">
        <v>59</v>
      </c>
      <c r="C324" s="3" t="s">
        <v>787</v>
      </c>
      <c r="D324" s="5" t="s">
        <v>76</v>
      </c>
      <c r="G324" s="6">
        <v>11</v>
      </c>
    </row>
    <row r="325" spans="1:9" x14ac:dyDescent="0.25">
      <c r="D325" s="31" t="str">
        <f>SUBSTITUTE("Sp.mat: 0.00%",".",IF(VALUE("1.2")=1.2,".",","),2)</f>
        <v>Sp.mat: 0.00%</v>
      </c>
      <c r="F325" s="31" t="str">
        <f>SUBSTITUTE("Sp.man: 0.00%",".",IF(VALUE("1.2")=1.2,".",","),2)</f>
        <v>Sp.man: 0.00%</v>
      </c>
      <c r="G325" s="31" t="str">
        <f>SUBSTITUTE("Sp.uti: 0.00%",".",IF(VALUE("1.2")=1.2,".",","),2)</f>
        <v>Sp.uti: 0.00%</v>
      </c>
    </row>
    <row r="326" spans="1:9" x14ac:dyDescent="0.25">
      <c r="A326" s="54" t="s">
        <v>788</v>
      </c>
      <c r="B326" s="55"/>
      <c r="C326" s="55"/>
      <c r="D326" s="55"/>
      <c r="E326" s="55"/>
      <c r="F326" s="55"/>
      <c r="G326" s="55"/>
    </row>
    <row r="327" spans="1:9" x14ac:dyDescent="0.25">
      <c r="A327" s="55"/>
      <c r="B327" s="55"/>
      <c r="C327" s="55"/>
      <c r="D327" s="55"/>
      <c r="E327" s="55"/>
      <c r="F327" s="55"/>
      <c r="G327" s="55"/>
    </row>
    <row r="328" spans="1:9" x14ac:dyDescent="0.25">
      <c r="A328" s="56" t="s">
        <v>27</v>
      </c>
      <c r="B328" s="57"/>
      <c r="C328" s="57"/>
      <c r="D328" s="57"/>
      <c r="E328" s="57"/>
      <c r="F328" s="57"/>
      <c r="G328" s="57"/>
      <c r="H328" s="35"/>
      <c r="I328" s="36"/>
    </row>
    <row r="329" spans="1:9" x14ac:dyDescent="0.25">
      <c r="A329" s="59" t="s">
        <v>789</v>
      </c>
      <c r="B329" s="59"/>
      <c r="C329" s="59"/>
      <c r="D329" s="59"/>
      <c r="E329" s="59"/>
      <c r="F329" s="59"/>
      <c r="G329" s="59"/>
      <c r="H329" s="59"/>
      <c r="I329" s="59"/>
    </row>
    <row r="330" spans="1:9" x14ac:dyDescent="0.25">
      <c r="A330" s="55" t="s">
        <v>790</v>
      </c>
      <c r="B330" s="55"/>
      <c r="C330" s="55"/>
      <c r="D330" s="55"/>
      <c r="E330" s="55"/>
      <c r="F330" s="55"/>
      <c r="G330" s="55"/>
      <c r="H330" s="55"/>
      <c r="I330" s="55"/>
    </row>
    <row r="331" spans="1:9" x14ac:dyDescent="0.25">
      <c r="A331" s="53" t="s">
        <v>791</v>
      </c>
      <c r="B331" s="53"/>
      <c r="C331" s="53"/>
      <c r="D331" s="53"/>
      <c r="E331" s="53"/>
      <c r="F331" s="53"/>
      <c r="G331" s="53"/>
      <c r="H331" s="53"/>
      <c r="I331" s="53"/>
    </row>
    <row r="332" spans="1:9" x14ac:dyDescent="0.25">
      <c r="B332" s="2">
        <v>60</v>
      </c>
      <c r="C332" s="3" t="s">
        <v>792</v>
      </c>
      <c r="D332" s="5" t="s">
        <v>76</v>
      </c>
      <c r="G332" s="6">
        <v>4</v>
      </c>
    </row>
    <row r="333" spans="1:9" x14ac:dyDescent="0.25">
      <c r="D333" s="31" t="str">
        <f>SUBSTITUTE("Sp.mat: 0.00%",".",IF(VALUE("1.2")=1.2,".",","),2)</f>
        <v>Sp.mat: 0.00%</v>
      </c>
      <c r="F333" s="31" t="str">
        <f>SUBSTITUTE("Sp.man: 0.00%",".",IF(VALUE("1.2")=1.2,".",","),2)</f>
        <v>Sp.man: 0.00%</v>
      </c>
      <c r="G333" s="31" t="str">
        <f>SUBSTITUTE("Sp.uti: 0.00%",".",IF(VALUE("1.2")=1.2,".",","),2)</f>
        <v>Sp.uti: 0.00%</v>
      </c>
    </row>
    <row r="334" spans="1:9" x14ac:dyDescent="0.25">
      <c r="A334" s="54" t="s">
        <v>793</v>
      </c>
      <c r="B334" s="55"/>
      <c r="C334" s="55"/>
      <c r="D334" s="55"/>
      <c r="E334" s="55"/>
      <c r="F334" s="55"/>
      <c r="G334" s="55"/>
    </row>
    <row r="335" spans="1:9" x14ac:dyDescent="0.25">
      <c r="A335" s="55"/>
      <c r="B335" s="55"/>
      <c r="C335" s="55"/>
      <c r="D335" s="55"/>
      <c r="E335" s="55"/>
      <c r="F335" s="55"/>
      <c r="G335" s="55"/>
    </row>
    <row r="336" spans="1:9" x14ac:dyDescent="0.25">
      <c r="A336" s="56" t="s">
        <v>27</v>
      </c>
      <c r="B336" s="57"/>
      <c r="C336" s="57"/>
      <c r="D336" s="57"/>
      <c r="E336" s="57"/>
      <c r="F336" s="57"/>
      <c r="G336" s="57"/>
      <c r="H336" s="35"/>
      <c r="I336" s="36"/>
    </row>
    <row r="337" spans="1:9" x14ac:dyDescent="0.25">
      <c r="A337" s="58" t="s">
        <v>794</v>
      </c>
      <c r="B337" s="58"/>
      <c r="C337" s="58"/>
      <c r="D337" s="58"/>
      <c r="E337" s="58"/>
      <c r="F337" s="58"/>
      <c r="G337" s="58"/>
      <c r="H337" s="58"/>
      <c r="I337" s="58"/>
    </row>
    <row r="338" spans="1:9" x14ac:dyDescent="0.25">
      <c r="B338" s="2">
        <v>61</v>
      </c>
      <c r="C338" s="3" t="s">
        <v>795</v>
      </c>
      <c r="D338" s="5" t="s">
        <v>76</v>
      </c>
      <c r="G338" s="6">
        <v>1</v>
      </c>
    </row>
    <row r="339" spans="1:9" x14ac:dyDescent="0.25">
      <c r="D339" s="31" t="str">
        <f>SUBSTITUTE("Sp.mat: 0.00%",".",IF(VALUE("1.2")=1.2,".",","),2)</f>
        <v>Sp.mat: 0.00%</v>
      </c>
      <c r="F339" s="31" t="str">
        <f>SUBSTITUTE("Sp.man: 0.00%",".",IF(VALUE("1.2")=1.2,".",","),2)</f>
        <v>Sp.man: 0.00%</v>
      </c>
      <c r="G339" s="31" t="str">
        <f>SUBSTITUTE("Sp.uti: 0.00%",".",IF(VALUE("1.2")=1.2,".",","),2)</f>
        <v>Sp.uti: 0.00%</v>
      </c>
    </row>
    <row r="340" spans="1:9" x14ac:dyDescent="0.25">
      <c r="A340" s="54" t="s">
        <v>796</v>
      </c>
      <c r="B340" s="55"/>
      <c r="C340" s="55"/>
      <c r="D340" s="55"/>
      <c r="E340" s="55"/>
      <c r="F340" s="55"/>
      <c r="G340" s="55"/>
    </row>
    <row r="341" spans="1:9" x14ac:dyDescent="0.25">
      <c r="A341" s="55"/>
      <c r="B341" s="55"/>
      <c r="C341" s="55"/>
      <c r="D341" s="55"/>
      <c r="E341" s="55"/>
      <c r="F341" s="55"/>
      <c r="G341" s="55"/>
    </row>
    <row r="342" spans="1:9" x14ac:dyDescent="0.25">
      <c r="A342" s="56" t="s">
        <v>27</v>
      </c>
      <c r="B342" s="57"/>
      <c r="C342" s="57"/>
      <c r="D342" s="57"/>
      <c r="E342" s="57"/>
      <c r="F342" s="57"/>
      <c r="G342" s="57"/>
      <c r="H342" s="35"/>
      <c r="I342" s="36"/>
    </row>
    <row r="343" spans="1:9" x14ac:dyDescent="0.25">
      <c r="A343" s="58" t="s">
        <v>797</v>
      </c>
      <c r="B343" s="58"/>
      <c r="C343" s="58"/>
      <c r="D343" s="58"/>
      <c r="E343" s="58"/>
      <c r="F343" s="58"/>
      <c r="G343" s="58"/>
      <c r="H343" s="58"/>
      <c r="I343" s="58"/>
    </row>
    <row r="344" spans="1:9" x14ac:dyDescent="0.25">
      <c r="B344" s="2">
        <v>62</v>
      </c>
      <c r="C344" s="3" t="s">
        <v>798</v>
      </c>
      <c r="D344" s="5" t="s">
        <v>76</v>
      </c>
      <c r="G344" s="6">
        <v>2</v>
      </c>
    </row>
    <row r="345" spans="1:9" x14ac:dyDescent="0.25">
      <c r="D345" s="31" t="str">
        <f>SUBSTITUTE("Sp.mat: 0.00%",".",IF(VALUE("1.2")=1.2,".",","),2)</f>
        <v>Sp.mat: 0.00%</v>
      </c>
      <c r="F345" s="31" t="str">
        <f>SUBSTITUTE("Sp.man: 0.00%",".",IF(VALUE("1.2")=1.2,".",","),2)</f>
        <v>Sp.man: 0.00%</v>
      </c>
      <c r="G345" s="31" t="str">
        <f>SUBSTITUTE("Sp.uti: 0.00%",".",IF(VALUE("1.2")=1.2,".",","),2)</f>
        <v>Sp.uti: 0.00%</v>
      </c>
    </row>
    <row r="346" spans="1:9" x14ac:dyDescent="0.25">
      <c r="A346" s="54" t="s">
        <v>799</v>
      </c>
      <c r="B346" s="55"/>
      <c r="C346" s="55"/>
      <c r="D346" s="55"/>
      <c r="E346" s="55"/>
      <c r="F346" s="55"/>
      <c r="G346" s="55"/>
    </row>
    <row r="347" spans="1:9" x14ac:dyDescent="0.25">
      <c r="A347" s="55"/>
      <c r="B347" s="55"/>
      <c r="C347" s="55"/>
      <c r="D347" s="55"/>
      <c r="E347" s="55"/>
      <c r="F347" s="55"/>
      <c r="G347" s="55"/>
    </row>
    <row r="348" spans="1:9" x14ac:dyDescent="0.25">
      <c r="A348" s="56" t="s">
        <v>800</v>
      </c>
      <c r="B348" s="57"/>
      <c r="C348" s="57"/>
      <c r="D348" s="57"/>
      <c r="E348" s="57"/>
      <c r="F348" s="57"/>
      <c r="G348" s="57"/>
      <c r="H348" s="35"/>
      <c r="I348" s="36"/>
    </row>
    <row r="349" spans="1:9" x14ac:dyDescent="0.25">
      <c r="A349" s="58" t="s">
        <v>801</v>
      </c>
      <c r="B349" s="58"/>
      <c r="C349" s="58"/>
      <c r="D349" s="58"/>
      <c r="E349" s="58"/>
      <c r="F349" s="58"/>
      <c r="G349" s="58"/>
      <c r="H349" s="58"/>
      <c r="I349" s="58"/>
    </row>
    <row r="350" spans="1:9" x14ac:dyDescent="0.25">
      <c r="B350" s="2">
        <v>63</v>
      </c>
      <c r="C350" s="3" t="s">
        <v>802</v>
      </c>
      <c r="D350" s="5" t="s">
        <v>76</v>
      </c>
      <c r="G350" s="6">
        <v>11</v>
      </c>
    </row>
    <row r="351" spans="1:9" x14ac:dyDescent="0.25">
      <c r="D351" s="31" t="str">
        <f>SUBSTITUTE("Sp.mat: 0.00%",".",IF(VALUE("1.2")=1.2,".",","),2)</f>
        <v>Sp.mat: 0.00%</v>
      </c>
      <c r="F351" s="31" t="str">
        <f>SUBSTITUTE("Sp.man: 0.00%",".",IF(VALUE("1.2")=1.2,".",","),2)</f>
        <v>Sp.man: 0.00%</v>
      </c>
      <c r="G351" s="31" t="str">
        <f>SUBSTITUTE("Sp.uti: 0.00%",".",IF(VALUE("1.2")=1.2,".",","),2)</f>
        <v>Sp.uti: 0.00%</v>
      </c>
    </row>
    <row r="352" spans="1:9" x14ac:dyDescent="0.25">
      <c r="A352" s="54" t="s">
        <v>803</v>
      </c>
      <c r="B352" s="55"/>
      <c r="C352" s="55"/>
      <c r="D352" s="55"/>
      <c r="E352" s="55"/>
      <c r="F352" s="55"/>
      <c r="G352" s="55"/>
    </row>
    <row r="353" spans="1:9" x14ac:dyDescent="0.25">
      <c r="A353" s="55"/>
      <c r="B353" s="55"/>
      <c r="C353" s="55"/>
      <c r="D353" s="55"/>
      <c r="E353" s="55"/>
      <c r="F353" s="55"/>
      <c r="G353" s="55"/>
    </row>
    <row r="354" spans="1:9" x14ac:dyDescent="0.25">
      <c r="A354" s="56" t="s">
        <v>27</v>
      </c>
      <c r="B354" s="57"/>
      <c r="C354" s="57"/>
      <c r="D354" s="57"/>
      <c r="E354" s="57"/>
      <c r="F354" s="57"/>
      <c r="G354" s="57"/>
      <c r="H354" s="35"/>
      <c r="I354" s="36"/>
    </row>
    <row r="355" spans="1:9" x14ac:dyDescent="0.25">
      <c r="A355" s="58" t="s">
        <v>804</v>
      </c>
      <c r="B355" s="58"/>
      <c r="C355" s="58"/>
      <c r="D355" s="58"/>
      <c r="E355" s="58"/>
      <c r="F355" s="58"/>
      <c r="G355" s="58"/>
      <c r="H355" s="58"/>
      <c r="I355" s="58"/>
    </row>
    <row r="356" spans="1:9" x14ac:dyDescent="0.25">
      <c r="B356" s="2">
        <v>64</v>
      </c>
      <c r="C356" s="3" t="s">
        <v>805</v>
      </c>
      <c r="D356" s="5" t="s">
        <v>76</v>
      </c>
      <c r="G356" s="6">
        <v>11</v>
      </c>
    </row>
    <row r="357" spans="1:9" x14ac:dyDescent="0.25">
      <c r="D357" s="31" t="str">
        <f>SUBSTITUTE("Sp.mat: 0.00%",".",IF(VALUE("1.2")=1.2,".",","),2)</f>
        <v>Sp.mat: 0.00%</v>
      </c>
      <c r="F357" s="31" t="str">
        <f>SUBSTITUTE("Sp.man: 0.00%",".",IF(VALUE("1.2")=1.2,".",","),2)</f>
        <v>Sp.man: 0.00%</v>
      </c>
      <c r="G357" s="31" t="str">
        <f>SUBSTITUTE("Sp.uti: 0.00%",".",IF(VALUE("1.2")=1.2,".",","),2)</f>
        <v>Sp.uti: 0.00%</v>
      </c>
    </row>
    <row r="358" spans="1:9" x14ac:dyDescent="0.25">
      <c r="A358" s="54" t="s">
        <v>806</v>
      </c>
      <c r="B358" s="55"/>
      <c r="C358" s="55"/>
      <c r="D358" s="55"/>
      <c r="E358" s="55"/>
      <c r="F358" s="55"/>
      <c r="G358" s="55"/>
    </row>
    <row r="359" spans="1:9" x14ac:dyDescent="0.25">
      <c r="A359" s="55"/>
      <c r="B359" s="55"/>
      <c r="C359" s="55"/>
      <c r="D359" s="55"/>
      <c r="E359" s="55"/>
      <c r="F359" s="55"/>
      <c r="G359" s="55"/>
    </row>
    <row r="360" spans="1:9" x14ac:dyDescent="0.25">
      <c r="A360" s="56" t="s">
        <v>27</v>
      </c>
      <c r="B360" s="57"/>
      <c r="C360" s="57"/>
      <c r="D360" s="57"/>
      <c r="E360" s="57"/>
      <c r="F360" s="57"/>
      <c r="G360" s="57"/>
      <c r="H360" s="35"/>
      <c r="I360" s="36"/>
    </row>
    <row r="361" spans="1:9" x14ac:dyDescent="0.25">
      <c r="A361" s="58" t="s">
        <v>807</v>
      </c>
      <c r="B361" s="58"/>
      <c r="C361" s="58"/>
      <c r="D361" s="58"/>
      <c r="E361" s="58"/>
      <c r="F361" s="58"/>
      <c r="G361" s="58"/>
      <c r="H361" s="58"/>
      <c r="I361" s="58"/>
    </row>
    <row r="362" spans="1:9" x14ac:dyDescent="0.25">
      <c r="B362" s="2">
        <v>65</v>
      </c>
      <c r="C362" s="3" t="s">
        <v>808</v>
      </c>
      <c r="D362" s="5" t="s">
        <v>76</v>
      </c>
      <c r="G362" s="6">
        <v>11</v>
      </c>
    </row>
    <row r="363" spans="1:9" x14ac:dyDescent="0.25">
      <c r="D363" s="31" t="str">
        <f>SUBSTITUTE("Sp.mat: 0.00%",".",IF(VALUE("1.2")=1.2,".",","),2)</f>
        <v>Sp.mat: 0.00%</v>
      </c>
      <c r="F363" s="31" t="str">
        <f>SUBSTITUTE("Sp.man: 0.00%",".",IF(VALUE("1.2")=1.2,".",","),2)</f>
        <v>Sp.man: 0.00%</v>
      </c>
      <c r="G363" s="31" t="str">
        <f>SUBSTITUTE("Sp.uti: 0.00%",".",IF(VALUE("1.2")=1.2,".",","),2)</f>
        <v>Sp.uti: 0.00%</v>
      </c>
    </row>
    <row r="364" spans="1:9" x14ac:dyDescent="0.25">
      <c r="A364" s="54" t="s">
        <v>809</v>
      </c>
      <c r="B364" s="55"/>
      <c r="C364" s="55"/>
      <c r="D364" s="55"/>
      <c r="E364" s="55"/>
      <c r="F364" s="55"/>
      <c r="G364" s="55"/>
    </row>
    <row r="365" spans="1:9" x14ac:dyDescent="0.25">
      <c r="A365" s="55"/>
      <c r="B365" s="55"/>
      <c r="C365" s="55"/>
      <c r="D365" s="55"/>
      <c r="E365" s="55"/>
      <c r="F365" s="55"/>
      <c r="G365" s="55"/>
    </row>
    <row r="366" spans="1:9" x14ac:dyDescent="0.25">
      <c r="A366" s="56" t="s">
        <v>27</v>
      </c>
      <c r="B366" s="57"/>
      <c r="C366" s="57"/>
      <c r="D366" s="57"/>
      <c r="E366" s="57"/>
      <c r="F366" s="57"/>
      <c r="G366" s="57"/>
      <c r="H366" s="35"/>
      <c r="I366" s="36"/>
    </row>
    <row r="367" spans="1:9" x14ac:dyDescent="0.25">
      <c r="A367" s="58" t="s">
        <v>810</v>
      </c>
      <c r="B367" s="58"/>
      <c r="C367" s="58"/>
      <c r="D367" s="58"/>
      <c r="E367" s="58"/>
      <c r="F367" s="58"/>
      <c r="G367" s="58"/>
      <c r="H367" s="58"/>
      <c r="I367" s="58"/>
    </row>
    <row r="368" spans="1:9" x14ac:dyDescent="0.25">
      <c r="B368" s="2">
        <v>66</v>
      </c>
      <c r="C368" s="3" t="s">
        <v>811</v>
      </c>
      <c r="D368" s="5" t="s">
        <v>76</v>
      </c>
      <c r="G368" s="6">
        <v>3</v>
      </c>
    </row>
    <row r="369" spans="1:9" x14ac:dyDescent="0.25">
      <c r="D369" s="31" t="str">
        <f>SUBSTITUTE("Sp.mat: 0.00%",".",IF(VALUE("1.2")=1.2,".",","),2)</f>
        <v>Sp.mat: 0.00%</v>
      </c>
      <c r="F369" s="31" t="str">
        <f>SUBSTITUTE("Sp.man: 0.00%",".",IF(VALUE("1.2")=1.2,".",","),2)</f>
        <v>Sp.man: 0.00%</v>
      </c>
      <c r="G369" s="31" t="str">
        <f>SUBSTITUTE("Sp.uti: 0.00%",".",IF(VALUE("1.2")=1.2,".",","),2)</f>
        <v>Sp.uti: 0.00%</v>
      </c>
    </row>
    <row r="370" spans="1:9" x14ac:dyDescent="0.25">
      <c r="A370" s="54" t="s">
        <v>812</v>
      </c>
      <c r="B370" s="55"/>
      <c r="C370" s="55"/>
      <c r="D370" s="55"/>
      <c r="E370" s="55"/>
      <c r="F370" s="55"/>
      <c r="G370" s="55"/>
    </row>
    <row r="371" spans="1:9" x14ac:dyDescent="0.25">
      <c r="A371" s="55"/>
      <c r="B371" s="55"/>
      <c r="C371" s="55"/>
      <c r="D371" s="55"/>
      <c r="E371" s="55"/>
      <c r="F371" s="55"/>
      <c r="G371" s="55"/>
    </row>
    <row r="372" spans="1:9" x14ac:dyDescent="0.25">
      <c r="A372" s="56" t="s">
        <v>27</v>
      </c>
      <c r="B372" s="57"/>
      <c r="C372" s="57"/>
      <c r="D372" s="57"/>
      <c r="E372" s="57"/>
      <c r="F372" s="57"/>
      <c r="G372" s="57"/>
      <c r="H372" s="35"/>
      <c r="I372" s="36"/>
    </row>
    <row r="373" spans="1:9" x14ac:dyDescent="0.25">
      <c r="A373" s="58" t="s">
        <v>813</v>
      </c>
      <c r="B373" s="58"/>
      <c r="C373" s="58"/>
      <c r="D373" s="58"/>
      <c r="E373" s="58"/>
      <c r="F373" s="58"/>
      <c r="G373" s="58"/>
      <c r="H373" s="58"/>
      <c r="I373" s="58"/>
    </row>
    <row r="374" spans="1:9" x14ac:dyDescent="0.25">
      <c r="B374" s="2">
        <v>67</v>
      </c>
      <c r="C374" s="3" t="s">
        <v>814</v>
      </c>
      <c r="D374" s="5" t="s">
        <v>76</v>
      </c>
      <c r="G374" s="6">
        <v>15</v>
      </c>
    </row>
    <row r="375" spans="1:9" x14ac:dyDescent="0.25">
      <c r="D375" s="31" t="str">
        <f>SUBSTITUTE("Sp.mat: 0.00%",".",IF(VALUE("1.2")=1.2,".",","),2)</f>
        <v>Sp.mat: 0.00%</v>
      </c>
      <c r="F375" s="31" t="str">
        <f>SUBSTITUTE("Sp.man: 0.00%",".",IF(VALUE("1.2")=1.2,".",","),2)</f>
        <v>Sp.man: 0.00%</v>
      </c>
      <c r="G375" s="31" t="str">
        <f>SUBSTITUTE("Sp.uti: 0.00%",".",IF(VALUE("1.2")=1.2,".",","),2)</f>
        <v>Sp.uti: 0.00%</v>
      </c>
    </row>
    <row r="376" spans="1:9" x14ac:dyDescent="0.25">
      <c r="A376" s="54" t="s">
        <v>815</v>
      </c>
      <c r="B376" s="55"/>
      <c r="C376" s="55"/>
      <c r="D376" s="55"/>
      <c r="E376" s="55"/>
      <c r="F376" s="55"/>
      <c r="G376" s="55"/>
    </row>
    <row r="377" spans="1:9" x14ac:dyDescent="0.25">
      <c r="A377" s="55"/>
      <c r="B377" s="55"/>
      <c r="C377" s="55"/>
      <c r="D377" s="55"/>
      <c r="E377" s="55"/>
      <c r="F377" s="55"/>
      <c r="G377" s="55"/>
    </row>
    <row r="378" spans="1:9" x14ac:dyDescent="0.25">
      <c r="A378" s="56" t="s">
        <v>27</v>
      </c>
      <c r="B378" s="57"/>
      <c r="C378" s="57"/>
      <c r="D378" s="57"/>
      <c r="E378" s="57"/>
      <c r="F378" s="57"/>
      <c r="G378" s="57"/>
      <c r="H378" s="35"/>
      <c r="I378" s="36"/>
    </row>
    <row r="379" spans="1:9" x14ac:dyDescent="0.25">
      <c r="A379" s="58" t="s">
        <v>816</v>
      </c>
      <c r="B379" s="58"/>
      <c r="C379" s="58"/>
      <c r="D379" s="58"/>
      <c r="E379" s="58"/>
      <c r="F379" s="58"/>
      <c r="G379" s="58"/>
      <c r="H379" s="58"/>
      <c r="I379" s="58"/>
    </row>
    <row r="380" spans="1:9" x14ac:dyDescent="0.25">
      <c r="B380" s="2">
        <v>68</v>
      </c>
      <c r="C380" s="3" t="s">
        <v>817</v>
      </c>
      <c r="D380" s="5" t="s">
        <v>76</v>
      </c>
      <c r="G380" s="6">
        <v>11</v>
      </c>
    </row>
    <row r="381" spans="1:9" x14ac:dyDescent="0.25">
      <c r="D381" s="31" t="str">
        <f>SUBSTITUTE("Sp.mat: 0.00%",".",IF(VALUE("1.2")=1.2,".",","),2)</f>
        <v>Sp.mat: 0.00%</v>
      </c>
      <c r="F381" s="31" t="str">
        <f>SUBSTITUTE("Sp.man: 0.00%",".",IF(VALUE("1.2")=1.2,".",","),2)</f>
        <v>Sp.man: 0.00%</v>
      </c>
      <c r="G381" s="31" t="str">
        <f>SUBSTITUTE("Sp.uti: 0.00%",".",IF(VALUE("1.2")=1.2,".",","),2)</f>
        <v>Sp.uti: 0.00%</v>
      </c>
    </row>
    <row r="382" spans="1:9" x14ac:dyDescent="0.25">
      <c r="A382" s="54" t="s">
        <v>818</v>
      </c>
      <c r="B382" s="55"/>
      <c r="C382" s="55"/>
      <c r="D382" s="55"/>
      <c r="E382" s="55"/>
      <c r="F382" s="55"/>
      <c r="G382" s="55"/>
    </row>
    <row r="383" spans="1:9" x14ac:dyDescent="0.25">
      <c r="A383" s="55"/>
      <c r="B383" s="55"/>
      <c r="C383" s="55"/>
      <c r="D383" s="55"/>
      <c r="E383" s="55"/>
      <c r="F383" s="55"/>
      <c r="G383" s="55"/>
    </row>
    <row r="384" spans="1:9" x14ac:dyDescent="0.25">
      <c r="A384" s="56" t="s">
        <v>27</v>
      </c>
      <c r="B384" s="57"/>
      <c r="C384" s="57"/>
      <c r="D384" s="57"/>
      <c r="E384" s="57"/>
      <c r="F384" s="57"/>
      <c r="G384" s="57"/>
      <c r="H384" s="35"/>
      <c r="I384" s="36"/>
    </row>
    <row r="385" spans="1:9" x14ac:dyDescent="0.25">
      <c r="A385" s="58" t="s">
        <v>819</v>
      </c>
      <c r="B385" s="58"/>
      <c r="C385" s="58"/>
      <c r="D385" s="58"/>
      <c r="E385" s="58"/>
      <c r="F385" s="58"/>
      <c r="G385" s="58"/>
      <c r="H385" s="58"/>
      <c r="I385" s="58"/>
    </row>
    <row r="386" spans="1:9" x14ac:dyDescent="0.25">
      <c r="B386" s="2">
        <v>69</v>
      </c>
      <c r="C386" s="3" t="s">
        <v>820</v>
      </c>
      <c r="D386" s="5" t="s">
        <v>76</v>
      </c>
      <c r="G386" s="6">
        <v>47</v>
      </c>
    </row>
    <row r="387" spans="1:9" x14ac:dyDescent="0.25">
      <c r="D387" s="31" t="str">
        <f>SUBSTITUTE("Sp.mat: 0.00%",".",IF(VALUE("1.2")=1.2,".",","),2)</f>
        <v>Sp.mat: 0.00%</v>
      </c>
      <c r="F387" s="31" t="str">
        <f>SUBSTITUTE("Sp.man: 0.00%",".",IF(VALUE("1.2")=1.2,".",","),2)</f>
        <v>Sp.man: 0.00%</v>
      </c>
      <c r="G387" s="31" t="str">
        <f>SUBSTITUTE("Sp.uti: 0.00%",".",IF(VALUE("1.2")=1.2,".",","),2)</f>
        <v>Sp.uti: 0.00%</v>
      </c>
    </row>
    <row r="388" spans="1:9" x14ac:dyDescent="0.25">
      <c r="A388" s="54" t="s">
        <v>821</v>
      </c>
      <c r="B388" s="55"/>
      <c r="C388" s="55"/>
      <c r="D388" s="55"/>
      <c r="E388" s="55"/>
      <c r="F388" s="55"/>
      <c r="G388" s="55"/>
    </row>
    <row r="389" spans="1:9" x14ac:dyDescent="0.25">
      <c r="A389" s="55"/>
      <c r="B389" s="55"/>
      <c r="C389" s="55"/>
      <c r="D389" s="55"/>
      <c r="E389" s="55"/>
      <c r="F389" s="55"/>
      <c r="G389" s="55"/>
    </row>
    <row r="390" spans="1:9" x14ac:dyDescent="0.25">
      <c r="A390" s="56" t="s">
        <v>27</v>
      </c>
      <c r="B390" s="57"/>
      <c r="C390" s="57"/>
      <c r="D390" s="57"/>
      <c r="E390" s="57"/>
      <c r="F390" s="57"/>
      <c r="G390" s="57"/>
      <c r="H390" s="35"/>
      <c r="I390" s="36"/>
    </row>
    <row r="391" spans="1:9" x14ac:dyDescent="0.25">
      <c r="A391" s="58" t="s">
        <v>822</v>
      </c>
      <c r="B391" s="58"/>
      <c r="C391" s="58"/>
      <c r="D391" s="58"/>
      <c r="E391" s="58"/>
      <c r="F391" s="58"/>
      <c r="G391" s="58"/>
      <c r="H391" s="58"/>
      <c r="I391" s="58"/>
    </row>
    <row r="392" spans="1:9" x14ac:dyDescent="0.25">
      <c r="B392" s="2">
        <v>70</v>
      </c>
      <c r="C392" s="3" t="s">
        <v>823</v>
      </c>
      <c r="D392" s="5" t="s">
        <v>76</v>
      </c>
      <c r="G392" s="6">
        <v>11</v>
      </c>
    </row>
    <row r="393" spans="1:9" x14ac:dyDescent="0.25">
      <c r="D393" s="31" t="str">
        <f>SUBSTITUTE("Sp.mat: 0.00%",".",IF(VALUE("1.2")=1.2,".",","),2)</f>
        <v>Sp.mat: 0.00%</v>
      </c>
      <c r="F393" s="31" t="str">
        <f>SUBSTITUTE("Sp.man: 0.00%",".",IF(VALUE("1.2")=1.2,".",","),2)</f>
        <v>Sp.man: 0.00%</v>
      </c>
      <c r="G393" s="31" t="str">
        <f>SUBSTITUTE("Sp.uti: 0.00%",".",IF(VALUE("1.2")=1.2,".",","),2)</f>
        <v>Sp.uti: 0.00%</v>
      </c>
    </row>
    <row r="394" spans="1:9" x14ac:dyDescent="0.25">
      <c r="A394" s="54" t="s">
        <v>824</v>
      </c>
      <c r="B394" s="55"/>
      <c r="C394" s="55"/>
      <c r="D394" s="55"/>
      <c r="E394" s="55"/>
      <c r="F394" s="55"/>
      <c r="G394" s="55"/>
    </row>
    <row r="395" spans="1:9" x14ac:dyDescent="0.25">
      <c r="A395" s="55"/>
      <c r="B395" s="55"/>
      <c r="C395" s="55"/>
      <c r="D395" s="55"/>
      <c r="E395" s="55"/>
      <c r="F395" s="55"/>
      <c r="G395" s="55"/>
    </row>
    <row r="396" spans="1:9" x14ac:dyDescent="0.25">
      <c r="A396" s="56" t="s">
        <v>27</v>
      </c>
      <c r="B396" s="57"/>
      <c r="C396" s="57"/>
      <c r="D396" s="57"/>
      <c r="E396" s="57"/>
      <c r="F396" s="57"/>
      <c r="G396" s="57"/>
      <c r="H396" s="35"/>
      <c r="I396" s="36"/>
    </row>
    <row r="397" spans="1:9" x14ac:dyDescent="0.25">
      <c r="A397" s="58" t="s">
        <v>825</v>
      </c>
      <c r="B397" s="58"/>
      <c r="C397" s="58"/>
      <c r="D397" s="58"/>
      <c r="E397" s="58"/>
      <c r="F397" s="58"/>
      <c r="G397" s="58"/>
      <c r="H397" s="58"/>
      <c r="I397" s="58"/>
    </row>
    <row r="398" spans="1:9" x14ac:dyDescent="0.25">
      <c r="B398" s="2">
        <v>71</v>
      </c>
      <c r="C398" s="3" t="s">
        <v>826</v>
      </c>
      <c r="D398" s="5" t="s">
        <v>76</v>
      </c>
      <c r="G398" s="6">
        <v>38</v>
      </c>
    </row>
    <row r="399" spans="1:9" x14ac:dyDescent="0.25">
      <c r="D399" s="31" t="str">
        <f>SUBSTITUTE("Sp.mat: 0.00%",".",IF(VALUE("1.2")=1.2,".",","),2)</f>
        <v>Sp.mat: 0.00%</v>
      </c>
      <c r="F399" s="31" t="str">
        <f>SUBSTITUTE("Sp.man: 0.00%",".",IF(VALUE("1.2")=1.2,".",","),2)</f>
        <v>Sp.man: 0.00%</v>
      </c>
      <c r="G399" s="31" t="str">
        <f>SUBSTITUTE("Sp.uti: 0.00%",".",IF(VALUE("1.2")=1.2,".",","),2)</f>
        <v>Sp.uti: 0.00%</v>
      </c>
    </row>
    <row r="400" spans="1:9" x14ac:dyDescent="0.25">
      <c r="A400" s="54" t="s">
        <v>827</v>
      </c>
      <c r="B400" s="55"/>
      <c r="C400" s="55"/>
      <c r="D400" s="55"/>
      <c r="E400" s="55"/>
      <c r="F400" s="55"/>
      <c r="G400" s="55"/>
    </row>
    <row r="401" spans="1:9" x14ac:dyDescent="0.25">
      <c r="A401" s="55"/>
      <c r="B401" s="55"/>
      <c r="C401" s="55"/>
      <c r="D401" s="55"/>
      <c r="E401" s="55"/>
      <c r="F401" s="55"/>
      <c r="G401" s="55"/>
    </row>
    <row r="402" spans="1:9" x14ac:dyDescent="0.25">
      <c r="A402" s="56" t="s">
        <v>27</v>
      </c>
      <c r="B402" s="57"/>
      <c r="C402" s="57"/>
      <c r="D402" s="57"/>
      <c r="E402" s="57"/>
      <c r="F402" s="57"/>
      <c r="G402" s="57"/>
      <c r="H402" s="35"/>
      <c r="I402" s="36"/>
    </row>
    <row r="403" spans="1:9" x14ac:dyDescent="0.25">
      <c r="A403" s="58" t="s">
        <v>828</v>
      </c>
      <c r="B403" s="58"/>
      <c r="C403" s="58"/>
      <c r="D403" s="58"/>
      <c r="E403" s="58"/>
      <c r="F403" s="58"/>
      <c r="G403" s="58"/>
      <c r="H403" s="58"/>
      <c r="I403" s="58"/>
    </row>
    <row r="404" spans="1:9" x14ac:dyDescent="0.25">
      <c r="B404" s="2">
        <v>72</v>
      </c>
      <c r="C404" s="3" t="s">
        <v>829</v>
      </c>
      <c r="D404" s="5" t="s">
        <v>76</v>
      </c>
      <c r="G404" s="6">
        <v>2</v>
      </c>
    </row>
    <row r="405" spans="1:9" x14ac:dyDescent="0.25">
      <c r="D405" s="31" t="str">
        <f>SUBSTITUTE("Sp.mat: 0.00%",".",IF(VALUE("1.2")=1.2,".",","),2)</f>
        <v>Sp.mat: 0.00%</v>
      </c>
      <c r="F405" s="31" t="str">
        <f>SUBSTITUTE("Sp.man: 0.00%",".",IF(VALUE("1.2")=1.2,".",","),2)</f>
        <v>Sp.man: 0.00%</v>
      </c>
      <c r="G405" s="31" t="str">
        <f>SUBSTITUTE("Sp.uti: 0.00%",".",IF(VALUE("1.2")=1.2,".",","),2)</f>
        <v>Sp.uti: 0.00%</v>
      </c>
    </row>
    <row r="406" spans="1:9" x14ac:dyDescent="0.25">
      <c r="A406" s="54" t="s">
        <v>830</v>
      </c>
      <c r="B406" s="55"/>
      <c r="C406" s="55"/>
      <c r="D406" s="55"/>
      <c r="E406" s="55"/>
      <c r="F406" s="55"/>
      <c r="G406" s="55"/>
    </row>
    <row r="407" spans="1:9" x14ac:dyDescent="0.25">
      <c r="A407" s="55"/>
      <c r="B407" s="55"/>
      <c r="C407" s="55"/>
      <c r="D407" s="55"/>
      <c r="E407" s="55"/>
      <c r="F407" s="55"/>
      <c r="G407" s="55"/>
    </row>
    <row r="408" spans="1:9" x14ac:dyDescent="0.25">
      <c r="A408" s="56" t="s">
        <v>27</v>
      </c>
      <c r="B408" s="57"/>
      <c r="C408" s="57"/>
      <c r="D408" s="57"/>
      <c r="E408" s="57"/>
      <c r="F408" s="57"/>
      <c r="G408" s="57"/>
      <c r="H408" s="35"/>
      <c r="I408" s="36"/>
    </row>
    <row r="409" spans="1:9" x14ac:dyDescent="0.25">
      <c r="A409" s="58" t="s">
        <v>831</v>
      </c>
      <c r="B409" s="58"/>
      <c r="C409" s="58"/>
      <c r="D409" s="58"/>
      <c r="E409" s="58"/>
      <c r="F409" s="58"/>
      <c r="G409" s="58"/>
      <c r="H409" s="58"/>
      <c r="I409" s="58"/>
    </row>
    <row r="410" spans="1:9" x14ac:dyDescent="0.25">
      <c r="B410" s="2">
        <v>73</v>
      </c>
      <c r="C410" s="3" t="s">
        <v>832</v>
      </c>
      <c r="D410" s="5" t="s">
        <v>76</v>
      </c>
      <c r="G410" s="6">
        <v>4</v>
      </c>
    </row>
    <row r="411" spans="1:9" x14ac:dyDescent="0.25">
      <c r="D411" s="31" t="str">
        <f>SUBSTITUTE("Sp.mat: 0.00%",".",IF(VALUE("1.2")=1.2,".",","),2)</f>
        <v>Sp.mat: 0.00%</v>
      </c>
      <c r="F411" s="31" t="str">
        <f>SUBSTITUTE("Sp.man: 0.00%",".",IF(VALUE("1.2")=1.2,".",","),2)</f>
        <v>Sp.man: 0.00%</v>
      </c>
      <c r="G411" s="31" t="str">
        <f>SUBSTITUTE("Sp.uti: 0.00%",".",IF(VALUE("1.2")=1.2,".",","),2)</f>
        <v>Sp.uti: 0.00%</v>
      </c>
    </row>
    <row r="412" spans="1:9" x14ac:dyDescent="0.25">
      <c r="A412" s="54" t="s">
        <v>833</v>
      </c>
      <c r="B412" s="55"/>
      <c r="C412" s="55"/>
      <c r="D412" s="55"/>
      <c r="E412" s="55"/>
      <c r="F412" s="55"/>
      <c r="G412" s="55"/>
    </row>
    <row r="413" spans="1:9" x14ac:dyDescent="0.25">
      <c r="A413" s="55"/>
      <c r="B413" s="55"/>
      <c r="C413" s="55"/>
      <c r="D413" s="55"/>
      <c r="E413" s="55"/>
      <c r="F413" s="55"/>
      <c r="G413" s="55"/>
    </row>
    <row r="414" spans="1:9" x14ac:dyDescent="0.25">
      <c r="A414" s="56" t="s">
        <v>27</v>
      </c>
      <c r="B414" s="57"/>
      <c r="C414" s="57"/>
      <c r="D414" s="57"/>
      <c r="E414" s="57"/>
      <c r="F414" s="57"/>
      <c r="G414" s="57"/>
      <c r="H414" s="35"/>
      <c r="I414" s="36"/>
    </row>
    <row r="415" spans="1:9" x14ac:dyDescent="0.25">
      <c r="A415" s="58" t="s">
        <v>834</v>
      </c>
      <c r="B415" s="58"/>
      <c r="C415" s="58"/>
      <c r="D415" s="58"/>
      <c r="E415" s="58"/>
      <c r="F415" s="58"/>
      <c r="G415" s="58"/>
      <c r="H415" s="58"/>
      <c r="I415" s="58"/>
    </row>
    <row r="416" spans="1:9" x14ac:dyDescent="0.25">
      <c r="B416" s="2">
        <v>74</v>
      </c>
      <c r="C416" s="3" t="s">
        <v>835</v>
      </c>
      <c r="D416" s="5" t="s">
        <v>76</v>
      </c>
      <c r="G416" s="6">
        <v>11</v>
      </c>
    </row>
    <row r="417" spans="1:9" x14ac:dyDescent="0.25">
      <c r="D417" s="31" t="str">
        <f>SUBSTITUTE("Sp.mat: 0.00%",".",IF(VALUE("1.2")=1.2,".",","),2)</f>
        <v>Sp.mat: 0.00%</v>
      </c>
      <c r="F417" s="31" t="str">
        <f>SUBSTITUTE("Sp.man: 0.00%",".",IF(VALUE("1.2")=1.2,".",","),2)</f>
        <v>Sp.man: 0.00%</v>
      </c>
      <c r="G417" s="31" t="str">
        <f>SUBSTITUTE("Sp.uti: 0.00%",".",IF(VALUE("1.2")=1.2,".",","),2)</f>
        <v>Sp.uti: 0.00%</v>
      </c>
    </row>
    <row r="418" spans="1:9" x14ac:dyDescent="0.25">
      <c r="A418" s="54" t="s">
        <v>836</v>
      </c>
      <c r="B418" s="55"/>
      <c r="C418" s="55"/>
      <c r="D418" s="55"/>
      <c r="E418" s="55"/>
      <c r="F418" s="55"/>
      <c r="G418" s="55"/>
    </row>
    <row r="419" spans="1:9" x14ac:dyDescent="0.25">
      <c r="A419" s="55"/>
      <c r="B419" s="55"/>
      <c r="C419" s="55"/>
      <c r="D419" s="55"/>
      <c r="E419" s="55"/>
      <c r="F419" s="55"/>
      <c r="G419" s="55"/>
    </row>
    <row r="420" spans="1:9" x14ac:dyDescent="0.25">
      <c r="A420" s="56" t="s">
        <v>27</v>
      </c>
      <c r="B420" s="57"/>
      <c r="C420" s="57"/>
      <c r="D420" s="57"/>
      <c r="E420" s="57"/>
      <c r="F420" s="57"/>
      <c r="G420" s="57"/>
      <c r="H420" s="35"/>
      <c r="I420" s="36"/>
    </row>
    <row r="421" spans="1:9" x14ac:dyDescent="0.25">
      <c r="A421" s="58" t="s">
        <v>837</v>
      </c>
      <c r="B421" s="58"/>
      <c r="C421" s="58"/>
      <c r="D421" s="58"/>
      <c r="E421" s="58"/>
      <c r="F421" s="58"/>
      <c r="G421" s="58"/>
      <c r="H421" s="58"/>
      <c r="I421" s="58"/>
    </row>
    <row r="422" spans="1:9" x14ac:dyDescent="0.25">
      <c r="B422" s="2">
        <v>75</v>
      </c>
      <c r="C422" s="3" t="s">
        <v>838</v>
      </c>
      <c r="D422" s="5" t="s">
        <v>52</v>
      </c>
      <c r="G422" s="6">
        <v>50</v>
      </c>
    </row>
    <row r="423" spans="1:9" x14ac:dyDescent="0.25">
      <c r="D423" s="31" t="str">
        <f>SUBSTITUTE("Sp.mat: 0.00%",".",IF(VALUE("1.2")=1.2,".",","),2)</f>
        <v>Sp.mat: 0.00%</v>
      </c>
      <c r="F423" s="31" t="str">
        <f>SUBSTITUTE("Sp.man: 0.00%",".",IF(VALUE("1.2")=1.2,".",","),2)</f>
        <v>Sp.man: 0.00%</v>
      </c>
      <c r="G423" s="31" t="str">
        <f>SUBSTITUTE("Sp.uti: 0.00%",".",IF(VALUE("1.2")=1.2,".",","),2)</f>
        <v>Sp.uti: 0.00%</v>
      </c>
    </row>
    <row r="424" spans="1:9" x14ac:dyDescent="0.25">
      <c r="A424" s="54" t="s">
        <v>839</v>
      </c>
      <c r="B424" s="55"/>
      <c r="C424" s="55"/>
      <c r="D424" s="55"/>
      <c r="E424" s="55"/>
      <c r="F424" s="55"/>
      <c r="G424" s="55"/>
    </row>
    <row r="425" spans="1:9" x14ac:dyDescent="0.25">
      <c r="A425" s="55"/>
      <c r="B425" s="55"/>
      <c r="C425" s="55"/>
      <c r="D425" s="55"/>
      <c r="E425" s="55"/>
      <c r="F425" s="55"/>
      <c r="G425" s="55"/>
    </row>
    <row r="426" spans="1:9" x14ac:dyDescent="0.25">
      <c r="A426" s="52" t="s">
        <v>27</v>
      </c>
      <c r="B426" s="53"/>
      <c r="C426" s="53"/>
      <c r="D426" s="53"/>
      <c r="E426" s="53"/>
      <c r="F426" s="53"/>
      <c r="G426" s="53"/>
      <c r="H426" s="33"/>
      <c r="I426" s="34"/>
    </row>
    <row r="427" spans="1:9" x14ac:dyDescent="0.25">
      <c r="B427" s="2">
        <v>76</v>
      </c>
      <c r="C427" s="3" t="s">
        <v>840</v>
      </c>
      <c r="D427" s="5" t="s">
        <v>52</v>
      </c>
      <c r="G427" s="6">
        <v>10</v>
      </c>
    </row>
    <row r="428" spans="1:9" x14ac:dyDescent="0.25">
      <c r="D428" s="31" t="str">
        <f>SUBSTITUTE("Sp.mat: 0.00%",".",IF(VALUE("1.2")=1.2,".",","),2)</f>
        <v>Sp.mat: 0.00%</v>
      </c>
      <c r="F428" s="31" t="str">
        <f>SUBSTITUTE("Sp.man: 0.00%",".",IF(VALUE("1.2")=1.2,".",","),2)</f>
        <v>Sp.man: 0.00%</v>
      </c>
      <c r="G428" s="31" t="str">
        <f>SUBSTITUTE("Sp.uti: 0.00%",".",IF(VALUE("1.2")=1.2,".",","),2)</f>
        <v>Sp.uti: 0.00%</v>
      </c>
    </row>
    <row r="429" spans="1:9" x14ac:dyDescent="0.25">
      <c r="A429" s="54" t="s">
        <v>841</v>
      </c>
      <c r="B429" s="55"/>
      <c r="C429" s="55"/>
      <c r="D429" s="55"/>
      <c r="E429" s="55"/>
      <c r="F429" s="55"/>
      <c r="G429" s="55"/>
    </row>
    <row r="430" spans="1:9" x14ac:dyDescent="0.25">
      <c r="A430" s="55"/>
      <c r="B430" s="55"/>
      <c r="C430" s="55"/>
      <c r="D430" s="55"/>
      <c r="E430" s="55"/>
      <c r="F430" s="55"/>
      <c r="G430" s="55"/>
    </row>
    <row r="431" spans="1:9" x14ac:dyDescent="0.25">
      <c r="A431" s="56" t="s">
        <v>27</v>
      </c>
      <c r="B431" s="57"/>
      <c r="C431" s="57"/>
      <c r="D431" s="57"/>
      <c r="E431" s="57"/>
      <c r="F431" s="57"/>
      <c r="G431" s="57"/>
      <c r="H431" s="35"/>
      <c r="I431" s="36"/>
    </row>
    <row r="432" spans="1:9" x14ac:dyDescent="0.25">
      <c r="A432" s="58" t="s">
        <v>842</v>
      </c>
      <c r="B432" s="58"/>
      <c r="C432" s="58"/>
      <c r="D432" s="58"/>
      <c r="E432" s="58"/>
      <c r="F432" s="58"/>
      <c r="G432" s="58"/>
      <c r="H432" s="58"/>
      <c r="I432" s="58"/>
    </row>
    <row r="433" spans="1:9" x14ac:dyDescent="0.25">
      <c r="B433" s="2">
        <v>77</v>
      </c>
      <c r="C433" s="3" t="s">
        <v>843</v>
      </c>
      <c r="D433" s="5" t="s">
        <v>25</v>
      </c>
      <c r="G433" s="6">
        <v>20</v>
      </c>
    </row>
    <row r="434" spans="1:9" x14ac:dyDescent="0.25">
      <c r="D434" s="31" t="str">
        <f>SUBSTITUTE("Sp.mat: 0.00%",".",IF(VALUE("1.2")=1.2,".",","),2)</f>
        <v>Sp.mat: 0.00%</v>
      </c>
      <c r="F434" s="31" t="str">
        <f>SUBSTITUTE("Sp.man: 0.00%",".",IF(VALUE("1.2")=1.2,".",","),2)</f>
        <v>Sp.man: 0.00%</v>
      </c>
      <c r="G434" s="31" t="str">
        <f>SUBSTITUTE("Sp.uti: 0.00%",".",IF(VALUE("1.2")=1.2,".",","),2)</f>
        <v>Sp.uti: 0.00%</v>
      </c>
    </row>
    <row r="435" spans="1:9" x14ac:dyDescent="0.25">
      <c r="A435" s="54" t="s">
        <v>844</v>
      </c>
      <c r="B435" s="55"/>
      <c r="C435" s="55"/>
      <c r="D435" s="55"/>
      <c r="E435" s="55"/>
      <c r="F435" s="55"/>
      <c r="G435" s="55"/>
    </row>
    <row r="436" spans="1:9" x14ac:dyDescent="0.25">
      <c r="A436" s="55"/>
      <c r="B436" s="55"/>
      <c r="C436" s="55"/>
      <c r="D436" s="55"/>
      <c r="E436" s="55"/>
      <c r="F436" s="55"/>
      <c r="G436" s="55"/>
    </row>
    <row r="437" spans="1:9" x14ac:dyDescent="0.25">
      <c r="A437" s="52" t="s">
        <v>27</v>
      </c>
      <c r="B437" s="53"/>
      <c r="C437" s="53"/>
      <c r="D437" s="53"/>
      <c r="E437" s="53"/>
      <c r="F437" s="53"/>
      <c r="G437" s="53"/>
      <c r="H437" s="33"/>
      <c r="I437" s="34"/>
    </row>
    <row r="438" spans="1:9" x14ac:dyDescent="0.25">
      <c r="B438" s="2">
        <v>78</v>
      </c>
      <c r="C438" s="3" t="s">
        <v>845</v>
      </c>
      <c r="D438" s="5" t="s">
        <v>52</v>
      </c>
      <c r="G438" s="6">
        <v>697</v>
      </c>
    </row>
    <row r="439" spans="1:9" x14ac:dyDescent="0.25">
      <c r="D439" s="31" t="str">
        <f>SUBSTITUTE("Sp.mat: 0.00%",".",IF(VALUE("1.2")=1.2,".",","),2)</f>
        <v>Sp.mat: 0.00%</v>
      </c>
      <c r="F439" s="31" t="str">
        <f>SUBSTITUTE("Sp.man: 0.00%",".",IF(VALUE("1.2")=1.2,".",","),2)</f>
        <v>Sp.man: 0.00%</v>
      </c>
      <c r="G439" s="31" t="str">
        <f>SUBSTITUTE("Sp.uti: 0.00%",".",IF(VALUE("1.2")=1.2,".",","),2)</f>
        <v>Sp.uti: 0.00%</v>
      </c>
    </row>
    <row r="440" spans="1:9" x14ac:dyDescent="0.25">
      <c r="A440" s="54" t="s">
        <v>846</v>
      </c>
      <c r="B440" s="55"/>
      <c r="C440" s="55"/>
      <c r="D440" s="55"/>
      <c r="E440" s="55"/>
      <c r="F440" s="55"/>
      <c r="G440" s="55"/>
    </row>
    <row r="441" spans="1:9" x14ac:dyDescent="0.25">
      <c r="A441" s="55"/>
      <c r="B441" s="55"/>
      <c r="C441" s="55"/>
      <c r="D441" s="55"/>
      <c r="E441" s="55"/>
      <c r="F441" s="55"/>
      <c r="G441" s="55"/>
    </row>
    <row r="442" spans="1:9" x14ac:dyDescent="0.25">
      <c r="A442" s="52" t="s">
        <v>27</v>
      </c>
      <c r="B442" s="53"/>
      <c r="C442" s="53"/>
      <c r="D442" s="53"/>
      <c r="E442" s="53"/>
      <c r="F442" s="53"/>
      <c r="G442" s="53"/>
      <c r="H442" s="33"/>
      <c r="I442" s="34"/>
    </row>
    <row r="443" spans="1:9" x14ac:dyDescent="0.25">
      <c r="B443" s="2">
        <v>79</v>
      </c>
      <c r="C443" s="3" t="s">
        <v>847</v>
      </c>
      <c r="D443" s="5" t="s">
        <v>52</v>
      </c>
      <c r="G443" s="6">
        <v>697</v>
      </c>
    </row>
    <row r="444" spans="1:9" x14ac:dyDescent="0.25">
      <c r="D444" s="31" t="str">
        <f>SUBSTITUTE("Sp.mat: 0.00%",".",IF(VALUE("1.2")=1.2,".",","),2)</f>
        <v>Sp.mat: 0.00%</v>
      </c>
      <c r="F444" s="31" t="str">
        <f>SUBSTITUTE("Sp.man: 0.00%",".",IF(VALUE("1.2")=1.2,".",","),2)</f>
        <v>Sp.man: 0.00%</v>
      </c>
      <c r="G444" s="31" t="str">
        <f>SUBSTITUTE("Sp.uti: 0.00%",".",IF(VALUE("1.2")=1.2,".",","),2)</f>
        <v>Sp.uti: 0.00%</v>
      </c>
    </row>
    <row r="445" spans="1:9" x14ac:dyDescent="0.25">
      <c r="A445" s="54" t="s">
        <v>848</v>
      </c>
      <c r="B445" s="55"/>
      <c r="C445" s="55"/>
      <c r="D445" s="55"/>
      <c r="E445" s="55"/>
      <c r="F445" s="55"/>
      <c r="G445" s="55"/>
    </row>
    <row r="446" spans="1:9" x14ac:dyDescent="0.25">
      <c r="A446" s="55"/>
      <c r="B446" s="55"/>
      <c r="C446" s="55"/>
      <c r="D446" s="55"/>
      <c r="E446" s="55"/>
      <c r="F446" s="55"/>
      <c r="G446" s="55"/>
    </row>
    <row r="447" spans="1:9" x14ac:dyDescent="0.25">
      <c r="A447" s="52" t="s">
        <v>27</v>
      </c>
      <c r="B447" s="53"/>
      <c r="C447" s="53"/>
      <c r="D447" s="53"/>
      <c r="E447" s="53"/>
      <c r="F447" s="53"/>
      <c r="G447" s="53"/>
      <c r="H447" s="33"/>
      <c r="I447" s="34"/>
    </row>
    <row r="448" spans="1:9" x14ac:dyDescent="0.25">
      <c r="B448" s="2">
        <v>80</v>
      </c>
      <c r="C448" s="3" t="s">
        <v>849</v>
      </c>
      <c r="D448" s="5" t="s">
        <v>63</v>
      </c>
      <c r="G448" s="6">
        <v>35</v>
      </c>
    </row>
    <row r="449" spans="1:9" x14ac:dyDescent="0.25">
      <c r="D449" s="31" t="str">
        <f>SUBSTITUTE("Sp.mat: 0.00%",".",IF(VALUE("1.2")=1.2,".",","),2)</f>
        <v>Sp.mat: 0.00%</v>
      </c>
      <c r="F449" s="31" t="str">
        <f>SUBSTITUTE("Sp.man: 0.00%",".",IF(VALUE("1.2")=1.2,".",","),2)</f>
        <v>Sp.man: 0.00%</v>
      </c>
      <c r="G449" s="31" t="str">
        <f>SUBSTITUTE("Sp.uti: 0.00%",".",IF(VALUE("1.2")=1.2,".",","),2)</f>
        <v>Sp.uti: 0.00%</v>
      </c>
    </row>
    <row r="450" spans="1:9" x14ac:dyDescent="0.25">
      <c r="A450" s="54" t="s">
        <v>850</v>
      </c>
      <c r="B450" s="55"/>
      <c r="C450" s="55"/>
      <c r="D450" s="55"/>
      <c r="E450" s="55"/>
      <c r="F450" s="55"/>
      <c r="G450" s="55"/>
    </row>
    <row r="451" spans="1:9" x14ac:dyDescent="0.25">
      <c r="A451" s="55"/>
      <c r="B451" s="55"/>
      <c r="C451" s="55"/>
      <c r="D451" s="55"/>
      <c r="E451" s="55"/>
      <c r="F451" s="55"/>
      <c r="G451" s="55"/>
    </row>
    <row r="452" spans="1:9" x14ac:dyDescent="0.25">
      <c r="A452" s="52" t="s">
        <v>27</v>
      </c>
      <c r="B452" s="53"/>
      <c r="C452" s="53"/>
      <c r="D452" s="53"/>
      <c r="E452" s="53"/>
      <c r="F452" s="53"/>
      <c r="G452" s="53"/>
      <c r="H452" s="33"/>
      <c r="I452" s="34"/>
    </row>
    <row r="453" spans="1:9" x14ac:dyDescent="0.25">
      <c r="B453" s="2">
        <v>81</v>
      </c>
      <c r="C453" s="3" t="s">
        <v>851</v>
      </c>
      <c r="D453" s="5" t="s">
        <v>63</v>
      </c>
      <c r="G453" s="6">
        <v>50</v>
      </c>
    </row>
    <row r="454" spans="1:9" x14ac:dyDescent="0.25">
      <c r="D454" s="31" t="str">
        <f>SUBSTITUTE("Sp.mat: 0.00%",".",IF(VALUE("1.2")=1.2,".",","),2)</f>
        <v>Sp.mat: 0.00%</v>
      </c>
      <c r="F454" s="31" t="str">
        <f>SUBSTITUTE("Sp.man: 0.00%",".",IF(VALUE("1.2")=1.2,".",","),2)</f>
        <v>Sp.man: 0.00%</v>
      </c>
      <c r="G454" s="31" t="str">
        <f>SUBSTITUTE("Sp.uti: 0.00%",".",IF(VALUE("1.2")=1.2,".",","),2)</f>
        <v>Sp.uti: 0.00%</v>
      </c>
    </row>
    <row r="455" spans="1:9" x14ac:dyDescent="0.25">
      <c r="A455" s="54" t="s">
        <v>852</v>
      </c>
      <c r="B455" s="55"/>
      <c r="C455" s="55"/>
      <c r="D455" s="55"/>
      <c r="E455" s="55"/>
      <c r="F455" s="55"/>
      <c r="G455" s="55"/>
    </row>
    <row r="456" spans="1:9" x14ac:dyDescent="0.25">
      <c r="A456" s="55"/>
      <c r="B456" s="55"/>
      <c r="C456" s="55"/>
      <c r="D456" s="55"/>
      <c r="E456" s="55"/>
      <c r="F456" s="55"/>
      <c r="G456" s="55"/>
    </row>
    <row r="457" spans="1:9" x14ac:dyDescent="0.25">
      <c r="A457" s="52" t="s">
        <v>27</v>
      </c>
      <c r="B457" s="53"/>
      <c r="C457" s="53"/>
      <c r="D457" s="53"/>
      <c r="E457" s="53"/>
      <c r="F457" s="53"/>
      <c r="G457" s="53"/>
      <c r="H457" s="33"/>
      <c r="I457" s="34"/>
    </row>
    <row r="458" spans="1:9" x14ac:dyDescent="0.25">
      <c r="B458" s="2">
        <v>82</v>
      </c>
      <c r="C458" s="3" t="s">
        <v>853</v>
      </c>
      <c r="D458" s="5" t="s">
        <v>76</v>
      </c>
      <c r="G458" s="6">
        <v>30</v>
      </c>
    </row>
    <row r="459" spans="1:9" x14ac:dyDescent="0.25">
      <c r="D459" s="31" t="str">
        <f>SUBSTITUTE("Sp.mat: 0.00%",".",IF(VALUE("1.2")=1.2,".",","),2)</f>
        <v>Sp.mat: 0.00%</v>
      </c>
      <c r="F459" s="31" t="str">
        <f>SUBSTITUTE("Sp.man: 0.00%",".",IF(VALUE("1.2")=1.2,".",","),2)</f>
        <v>Sp.man: 0.00%</v>
      </c>
      <c r="G459" s="31" t="str">
        <f>SUBSTITUTE("Sp.uti: 0.00%",".",IF(VALUE("1.2")=1.2,".",","),2)</f>
        <v>Sp.uti: 0.00%</v>
      </c>
    </row>
    <row r="460" spans="1:9" x14ac:dyDescent="0.25">
      <c r="A460" s="54" t="s">
        <v>854</v>
      </c>
      <c r="B460" s="55"/>
      <c r="C460" s="55"/>
      <c r="D460" s="55"/>
      <c r="E460" s="55"/>
      <c r="F460" s="55"/>
      <c r="G460" s="55"/>
    </row>
    <row r="461" spans="1:9" x14ac:dyDescent="0.25">
      <c r="A461" s="55"/>
      <c r="B461" s="55"/>
      <c r="C461" s="55"/>
      <c r="D461" s="55"/>
      <c r="E461" s="55"/>
      <c r="F461" s="55"/>
      <c r="G461" s="55"/>
    </row>
    <row r="462" spans="1:9" x14ac:dyDescent="0.25">
      <c r="A462" s="56" t="s">
        <v>27</v>
      </c>
      <c r="B462" s="57"/>
      <c r="C462" s="57"/>
      <c r="D462" s="57"/>
      <c r="E462" s="57"/>
      <c r="F462" s="57"/>
      <c r="G462" s="57"/>
      <c r="H462" s="35"/>
      <c r="I462" s="36"/>
    </row>
    <row r="463" spans="1:9" x14ac:dyDescent="0.25">
      <c r="A463" s="58" t="s">
        <v>855</v>
      </c>
      <c r="B463" s="58"/>
      <c r="C463" s="58"/>
      <c r="D463" s="58"/>
      <c r="E463" s="58"/>
      <c r="F463" s="58"/>
      <c r="G463" s="58"/>
      <c r="H463" s="58"/>
      <c r="I463" s="58"/>
    </row>
    <row r="464" spans="1:9" x14ac:dyDescent="0.25">
      <c r="B464" s="2">
        <v>83</v>
      </c>
      <c r="C464" s="3" t="s">
        <v>856</v>
      </c>
      <c r="D464" s="5" t="s">
        <v>63</v>
      </c>
      <c r="G464" s="6">
        <v>10</v>
      </c>
    </row>
    <row r="465" spans="1:19" x14ac:dyDescent="0.25">
      <c r="D465" s="31" t="str">
        <f>SUBSTITUTE("Sp.mat: 0.00%",".",IF(VALUE("1.2")=1.2,".",","),2)</f>
        <v>Sp.mat: 0.00%</v>
      </c>
      <c r="F465" s="31" t="str">
        <f>SUBSTITUTE("Sp.man: 0.00%",".",IF(VALUE("1.2")=1.2,".",","),2)</f>
        <v>Sp.man: 0.00%</v>
      </c>
      <c r="G465" s="31" t="str">
        <f>SUBSTITUTE("Sp.uti: 0.00%",".",IF(VALUE("1.2")=1.2,".",","),2)</f>
        <v>Sp.uti: 0.00%</v>
      </c>
    </row>
    <row r="466" spans="1:19" x14ac:dyDescent="0.25">
      <c r="A466" s="54" t="s">
        <v>857</v>
      </c>
      <c r="B466" s="55"/>
      <c r="C466" s="55"/>
      <c r="D466" s="55"/>
      <c r="E466" s="55"/>
      <c r="F466" s="55"/>
      <c r="G466" s="55"/>
    </row>
    <row r="467" spans="1:19" x14ac:dyDescent="0.25">
      <c r="A467" s="55"/>
      <c r="B467" s="55"/>
      <c r="C467" s="55"/>
      <c r="D467" s="55"/>
      <c r="E467" s="55"/>
      <c r="F467" s="55"/>
      <c r="G467" s="55"/>
    </row>
    <row r="468" spans="1:19" x14ac:dyDescent="0.25">
      <c r="A468" s="56" t="s">
        <v>858</v>
      </c>
      <c r="B468" s="57"/>
      <c r="C468" s="57"/>
      <c r="D468" s="57"/>
      <c r="E468" s="57"/>
      <c r="F468" s="57"/>
      <c r="G468" s="57"/>
      <c r="H468" s="35"/>
      <c r="I468" s="36"/>
    </row>
    <row r="469" spans="1:19" x14ac:dyDescent="0.25">
      <c r="A469" s="58" t="s">
        <v>859</v>
      </c>
      <c r="B469" s="58"/>
      <c r="C469" s="58"/>
      <c r="D469" s="58"/>
      <c r="E469" s="58"/>
      <c r="F469" s="58"/>
      <c r="G469" s="58"/>
      <c r="H469" s="58"/>
      <c r="I469" s="58"/>
    </row>
    <row r="470" spans="1:19" x14ac:dyDescent="0.25">
      <c r="B470" s="2">
        <v>84</v>
      </c>
      <c r="C470" s="3" t="s">
        <v>152</v>
      </c>
      <c r="D470" s="5" t="s">
        <v>144</v>
      </c>
      <c r="G470" s="6">
        <v>8</v>
      </c>
    </row>
    <row r="471" spans="1:19" x14ac:dyDescent="0.25">
      <c r="D471" s="31" t="str">
        <f>SUBSTITUTE("Sp.mat: 0.00%",".",IF(VALUE("1.2")=1.2,".",","),2)</f>
        <v>Sp.mat: 0.00%</v>
      </c>
      <c r="F471" s="31" t="str">
        <f>SUBSTITUTE("Sp.man: 0.00%",".",IF(VALUE("1.2")=1.2,".",","),2)</f>
        <v>Sp.man: 0.00%</v>
      </c>
      <c r="G471" s="31" t="str">
        <f>SUBSTITUTE("Sp.uti: 0.00%",".",IF(VALUE("1.2")=1.2,".",","),2)</f>
        <v>Sp.uti: 0.00%</v>
      </c>
    </row>
    <row r="472" spans="1:19" x14ac:dyDescent="0.25">
      <c r="A472" s="54" t="s">
        <v>153</v>
      </c>
      <c r="B472" s="55"/>
      <c r="C472" s="55"/>
      <c r="D472" s="55"/>
      <c r="E472" s="55"/>
      <c r="F472" s="55"/>
      <c r="G472" s="55"/>
    </row>
    <row r="473" spans="1:19" x14ac:dyDescent="0.25">
      <c r="A473" s="55"/>
      <c r="B473" s="55"/>
      <c r="C473" s="55"/>
      <c r="D473" s="55"/>
      <c r="E473" s="55"/>
      <c r="F473" s="55"/>
      <c r="G473" s="55"/>
    </row>
    <row r="474" spans="1:19" x14ac:dyDescent="0.25">
      <c r="A474" s="52" t="s">
        <v>27</v>
      </c>
      <c r="B474" s="53"/>
      <c r="C474" s="53"/>
      <c r="D474" s="53"/>
      <c r="E474" s="53"/>
      <c r="F474" s="53"/>
      <c r="G474" s="53"/>
      <c r="H474" s="33"/>
      <c r="I474" s="34"/>
    </row>
    <row r="475" spans="1:19" x14ac:dyDescent="0.25">
      <c r="B475" s="2">
        <v>85</v>
      </c>
      <c r="C475" s="3" t="s">
        <v>860</v>
      </c>
      <c r="D475" s="5" t="s">
        <v>144</v>
      </c>
      <c r="G475" s="6">
        <v>9</v>
      </c>
    </row>
    <row r="476" spans="1:19" x14ac:dyDescent="0.25">
      <c r="D476" s="31" t="str">
        <f>SUBSTITUTE("Sp.mat: 0.00%",".",IF(VALUE("1.2")=1.2,".",","),2)</f>
        <v>Sp.mat: 0.00%</v>
      </c>
      <c r="F476" s="31" t="str">
        <f>SUBSTITUTE("Sp.man: 0.00%",".",IF(VALUE("1.2")=1.2,".",","),2)</f>
        <v>Sp.man: 0.00%</v>
      </c>
      <c r="G476" s="31" t="str">
        <f>SUBSTITUTE("Sp.uti: 0.00%",".",IF(VALUE("1.2")=1.2,".",","),2)</f>
        <v>Sp.uti: 0.00%</v>
      </c>
    </row>
    <row r="477" spans="1:19" x14ac:dyDescent="0.25">
      <c r="A477" s="54" t="s">
        <v>861</v>
      </c>
      <c r="B477" s="55"/>
      <c r="C477" s="55"/>
      <c r="D477" s="55"/>
      <c r="E477" s="55"/>
      <c r="F477" s="55"/>
      <c r="G477" s="55"/>
    </row>
    <row r="478" spans="1:19" x14ac:dyDescent="0.25">
      <c r="A478" s="55"/>
      <c r="B478" s="55"/>
      <c r="C478" s="55"/>
      <c r="D478" s="55"/>
      <c r="E478" s="55"/>
      <c r="F478" s="55"/>
      <c r="G478" s="55"/>
    </row>
    <row r="479" spans="1:19" x14ac:dyDescent="0.25">
      <c r="A479" s="52" t="s">
        <v>27</v>
      </c>
      <c r="B479" s="53"/>
      <c r="C479" s="53"/>
      <c r="D479" s="53"/>
      <c r="E479" s="53"/>
      <c r="F479" s="53"/>
      <c r="G479" s="53"/>
      <c r="H479" s="33"/>
      <c r="I479" s="34"/>
    </row>
    <row r="480" spans="1:19" x14ac:dyDescent="0.25">
      <c r="B480" s="37" t="s">
        <v>154</v>
      </c>
      <c r="E480" s="4">
        <f>SUMIF(J13:J479,"1",I13:I479)</f>
        <v>0</v>
      </c>
      <c r="F480" s="4">
        <f>SUMIF(J13:J479,"2",I13:I479)</f>
        <v>0</v>
      </c>
      <c r="G480" s="4">
        <f>SUMIF(J13:J479,"3",I13:I479)</f>
        <v>0</v>
      </c>
      <c r="H480" s="4">
        <f>SUMIF(J13:J479,"4",I13:I479)</f>
        <v>0</v>
      </c>
      <c r="I480" s="4">
        <f>SUMIF(J13:J479,"5",I13:I479)</f>
        <v>0</v>
      </c>
      <c r="K480" s="4">
        <f>SUMIF(J13:J479,"3",K13:K479)</f>
        <v>0</v>
      </c>
      <c r="L480" s="4">
        <f>SUMIF(J13:J479,"3",L13:L479)</f>
        <v>0</v>
      </c>
      <c r="M480" s="4">
        <f>SUMIF(J13:J479,"3",M13:M479)</f>
        <v>0</v>
      </c>
      <c r="N480" s="4">
        <f>SUMIF(J13:J479,"4",N13:N479)</f>
        <v>0</v>
      </c>
      <c r="O480" s="4">
        <f>SUMIF(J13:J479,"4",O13:O479)</f>
        <v>0</v>
      </c>
      <c r="P480" s="4">
        <f>SUMIF(J13:J479,"4",P13:P479)</f>
        <v>0</v>
      </c>
      <c r="Q480" s="4">
        <f>SUMIF(J13:J479,"4",Q13:Q479)</f>
        <v>0</v>
      </c>
      <c r="R480" s="4">
        <f>SUMIF(J13:J479,"4",R13:R479)</f>
        <v>0</v>
      </c>
      <c r="S480" s="4">
        <f>SUMIF(J13:J479,"4",S13:S479)</f>
        <v>0</v>
      </c>
    </row>
    <row r="481" spans="2:9" hidden="1" x14ac:dyDescent="0.25">
      <c r="B481" s="37" t="s">
        <v>155</v>
      </c>
    </row>
    <row r="482" spans="2:9" hidden="1" x14ac:dyDescent="0.25">
      <c r="B482" s="37" t="s">
        <v>156</v>
      </c>
      <c r="G482" s="4">
        <f>$K$480*1</f>
        <v>0</v>
      </c>
    </row>
    <row r="483" spans="2:9" hidden="1" x14ac:dyDescent="0.25">
      <c r="B483" s="37" t="s">
        <v>157</v>
      </c>
      <c r="G483" s="4">
        <f>$L$480*1</f>
        <v>0</v>
      </c>
    </row>
    <row r="484" spans="2:9" hidden="1" x14ac:dyDescent="0.25">
      <c r="B484" s="37" t="s">
        <v>158</v>
      </c>
      <c r="G484" s="4">
        <f>G480-G482-G483</f>
        <v>0</v>
      </c>
    </row>
    <row r="485" spans="2:9" hidden="1" x14ac:dyDescent="0.25">
      <c r="B485" s="37" t="s">
        <v>159</v>
      </c>
      <c r="E485" s="4">
        <f>IF("G"="Nu",0*1,0)</f>
        <v>0</v>
      </c>
      <c r="I485" s="4">
        <f>E485</f>
        <v>0</v>
      </c>
    </row>
    <row r="486" spans="2:9" hidden="1" x14ac:dyDescent="0.25">
      <c r="B486" s="37" t="s">
        <v>160</v>
      </c>
      <c r="D486" s="38" t="str">
        <f>CONCATENATE(TEXT(0,REPLACE("#.####",2,1,"."))," x")</f>
        <v>. x</v>
      </c>
      <c r="E486" s="4">
        <f>IF("G"="Nu",0*1,0)</f>
        <v>0</v>
      </c>
      <c r="I486" s="4">
        <f>E486*0</f>
        <v>0</v>
      </c>
    </row>
    <row r="487" spans="2:9" x14ac:dyDescent="0.25">
      <c r="B487" s="37" t="s">
        <v>161</v>
      </c>
      <c r="E487" s="4">
        <f>0</f>
        <v>0</v>
      </c>
      <c r="F487" s="4">
        <f>0</f>
        <v>0</v>
      </c>
      <c r="G487" s="4">
        <f>0</f>
        <v>0</v>
      </c>
      <c r="H487" s="4">
        <f>IF(H480=0,1,H498/H480)</f>
        <v>1</v>
      </c>
    </row>
    <row r="488" spans="2:9" x14ac:dyDescent="0.25">
      <c r="B488" s="39" t="s">
        <v>162</v>
      </c>
      <c r="C488" s="40"/>
      <c r="D488" s="41"/>
      <c r="E488" s="42"/>
      <c r="F488" s="42"/>
      <c r="G488" s="43"/>
      <c r="H488" s="32"/>
      <c r="I488" s="44"/>
    </row>
    <row r="489" spans="2:9" hidden="1" x14ac:dyDescent="0.25">
      <c r="B489" s="45" t="str">
        <f>CONCATENATE("  ","Impozit manopera        ")</f>
        <v xml:space="preserve">  Impozit manopera        </v>
      </c>
      <c r="D489" s="38">
        <f>0</f>
        <v>0</v>
      </c>
      <c r="F489" s="4">
        <f>F480*F487*D489</f>
        <v>0</v>
      </c>
      <c r="I489" s="46">
        <f t="shared" ref="I489:I496" si="0">F489</f>
        <v>0</v>
      </c>
    </row>
    <row r="490" spans="2:9" x14ac:dyDescent="0.25">
      <c r="B490" s="45" t="str">
        <f>CONCATENATE("  ","C.A.S.                  ")</f>
        <v xml:space="preserve">  C.A.S.                  </v>
      </c>
      <c r="D490" s="38">
        <f>0</f>
        <v>0</v>
      </c>
      <c r="F490" s="4">
        <f>(F480*F487+F489)*D490</f>
        <v>0</v>
      </c>
      <c r="I490" s="4">
        <f t="shared" si="0"/>
        <v>0</v>
      </c>
    </row>
    <row r="491" spans="2:9" x14ac:dyDescent="0.25">
      <c r="B491" s="45" t="str">
        <f>CONCATENATE("  ","C.A.S.S.                ")</f>
        <v xml:space="preserve">  C.A.S.S.                </v>
      </c>
      <c r="D491" s="38">
        <f>0</f>
        <v>0</v>
      </c>
      <c r="F491" s="4">
        <f>(F480*F487+F489)*D491</f>
        <v>0</v>
      </c>
      <c r="I491" s="4">
        <f t="shared" si="0"/>
        <v>0</v>
      </c>
    </row>
    <row r="492" spans="2:9" x14ac:dyDescent="0.25">
      <c r="B492" s="45" t="str">
        <f>CONCATENATE("  ","Aj.somaj                ")</f>
        <v xml:space="preserve">  Aj.somaj                </v>
      </c>
      <c r="D492" s="38">
        <f>0</f>
        <v>0</v>
      </c>
      <c r="F492" s="4">
        <f>(F480*F487+F489)*D492</f>
        <v>0</v>
      </c>
      <c r="I492" s="4">
        <f t="shared" si="0"/>
        <v>0</v>
      </c>
    </row>
    <row r="493" spans="2:9" x14ac:dyDescent="0.25">
      <c r="B493" s="45" t="str">
        <f>CONCATENATE("  ","Acc. munca, boli profes.")</f>
        <v xml:space="preserve">  Acc. munca, boli profes.</v>
      </c>
      <c r="D493" s="38">
        <f>0</f>
        <v>0</v>
      </c>
      <c r="F493" s="4">
        <f>(F480*F487+F489)*D493</f>
        <v>0</v>
      </c>
      <c r="I493" s="4">
        <f t="shared" si="0"/>
        <v>0</v>
      </c>
    </row>
    <row r="494" spans="2:9" x14ac:dyDescent="0.25">
      <c r="B494" s="45" t="str">
        <f>CONCATENATE("  ","Contr.Concedii Medicale ")</f>
        <v xml:space="preserve">  Contr.Concedii Medicale </v>
      </c>
      <c r="D494" s="38">
        <f>0</f>
        <v>0</v>
      </c>
      <c r="F494" s="4">
        <f>(F480*F487+F489)*D494</f>
        <v>0</v>
      </c>
      <c r="I494" s="4">
        <f t="shared" si="0"/>
        <v>0</v>
      </c>
    </row>
    <row r="495" spans="2:9" x14ac:dyDescent="0.25">
      <c r="B495" s="45" t="str">
        <f>CONCATENATE("  ","Comision ITM            ")</f>
        <v xml:space="preserve">  Comision ITM            </v>
      </c>
      <c r="D495" s="38">
        <f>0</f>
        <v>0</v>
      </c>
      <c r="F495" s="4">
        <f>(F480*F487+F489)*D495</f>
        <v>0</v>
      </c>
      <c r="I495" s="4">
        <f t="shared" si="0"/>
        <v>0</v>
      </c>
    </row>
    <row r="496" spans="2:9" x14ac:dyDescent="0.25">
      <c r="B496" s="45" t="str">
        <f>CONCATENATE("  ","Fond garantare salarii  ")</f>
        <v xml:space="preserve">  Fond garantare salarii  </v>
      </c>
      <c r="D496" s="38">
        <f>0</f>
        <v>0</v>
      </c>
      <c r="F496" s="4">
        <f>(F480*F487+F489)*D496</f>
        <v>0</v>
      </c>
      <c r="I496" s="4">
        <f t="shared" si="0"/>
        <v>0</v>
      </c>
    </row>
    <row r="497" spans="1:9" hidden="1" x14ac:dyDescent="0.25">
      <c r="B497" s="45" t="str">
        <f>CONCATENATE("  ","Chelt.tr.aprov.,depozit.")</f>
        <v xml:space="preserve">  Chelt.tr.aprov.,depozit.</v>
      </c>
      <c r="D497" s="38">
        <f>0</f>
        <v>0</v>
      </c>
      <c r="E497" s="4">
        <f>(E480+I485+I486)*E487*D497</f>
        <v>0</v>
      </c>
      <c r="I497" s="4">
        <f>E497</f>
        <v>0</v>
      </c>
    </row>
    <row r="498" spans="1:9" x14ac:dyDescent="0.25">
      <c r="B498" s="39" t="s">
        <v>163</v>
      </c>
      <c r="C498" s="40"/>
      <c r="D498" s="41"/>
      <c r="E498" s="44">
        <f>(E480+I485+I486)*E487+E497</f>
        <v>0</v>
      </c>
      <c r="F498" s="44">
        <f>F480*F487+F489+F490+F491+F492+F493+F494+F495+F496</f>
        <v>0</v>
      </c>
      <c r="G498" s="44">
        <f>G480*G487</f>
        <v>0</v>
      </c>
      <c r="H498" s="44">
        <f>($N$480*0+$O$480*0+$P$480*0)*1</f>
        <v>0</v>
      </c>
      <c r="I498" s="44">
        <f>SUM(E498:H498)</f>
        <v>0</v>
      </c>
    </row>
    <row r="499" spans="1:9" x14ac:dyDescent="0.25">
      <c r="B499" s="39" t="s">
        <v>164</v>
      </c>
      <c r="C499" s="40"/>
      <c r="D499" s="47">
        <f>0</f>
        <v>0</v>
      </c>
      <c r="E499" s="42" t="s">
        <v>165</v>
      </c>
      <c r="F499" s="42"/>
      <c r="G499" s="43"/>
      <c r="H499" s="32"/>
      <c r="I499" s="44">
        <f>I498*D499</f>
        <v>0</v>
      </c>
    </row>
    <row r="500" spans="1:9" x14ac:dyDescent="0.25">
      <c r="B500" s="39" t="s">
        <v>166</v>
      </c>
      <c r="C500" s="40"/>
      <c r="D500" s="47">
        <f>0</f>
        <v>0</v>
      </c>
      <c r="E500" s="42" t="s">
        <v>167</v>
      </c>
      <c r="F500" s="42"/>
      <c r="G500" s="43"/>
      <c r="H500" s="32"/>
      <c r="I500" s="44">
        <f>(I498+I499)*D500</f>
        <v>0</v>
      </c>
    </row>
    <row r="501" spans="1:9" hidden="1" x14ac:dyDescent="0.25">
      <c r="B501" s="37" t="s">
        <v>159</v>
      </c>
      <c r="D501" s="42" t="str">
        <f>CONCATENATE(TEXT(0,REPLACE("#.####",2,1,"."))," x")</f>
        <v>. x</v>
      </c>
      <c r="E501" s="4">
        <f>IF("G"="Nu",0*1,0)</f>
        <v>0</v>
      </c>
      <c r="I501" s="4">
        <f>E501*0</f>
        <v>0</v>
      </c>
    </row>
    <row r="502" spans="1:9" hidden="1" x14ac:dyDescent="0.25">
      <c r="B502" s="37" t="s">
        <v>160</v>
      </c>
      <c r="D502" s="38" t="str">
        <f>CONCATENATE(TEXT(0,REPLACE("#.####",2,1,"."))," x ",TEXT(0,REPLACE("#.####",2,1,"."))," x")</f>
        <v>. x . x</v>
      </c>
      <c r="E502" s="4">
        <f>IF("G"="Nu",0*1,0)</f>
        <v>0</v>
      </c>
      <c r="I502" s="4">
        <f>E502*0*0</f>
        <v>0</v>
      </c>
    </row>
    <row r="503" spans="1:9" x14ac:dyDescent="0.25">
      <c r="B503" s="39" t="s">
        <v>168</v>
      </c>
      <c r="C503" s="40"/>
      <c r="D503" s="49" t="s">
        <v>169</v>
      </c>
      <c r="E503" s="42"/>
      <c r="F503" s="42"/>
      <c r="G503" s="43"/>
      <c r="H503" s="32"/>
      <c r="I503" s="44">
        <f>I498+I499+I500+I501+I502</f>
        <v>0</v>
      </c>
    </row>
    <row r="504" spans="1:9" x14ac:dyDescent="0.25">
      <c r="B504" s="48"/>
      <c r="C504" s="40"/>
      <c r="D504" s="41"/>
      <c r="E504" s="42"/>
      <c r="F504" s="42"/>
      <c r="G504" s="43"/>
      <c r="H504" s="32"/>
      <c r="I504" s="44"/>
    </row>
    <row r="506" spans="1:9" x14ac:dyDescent="0.25">
      <c r="A506" s="51" t="s">
        <v>1699</v>
      </c>
    </row>
    <row r="507" spans="1:9" x14ac:dyDescent="0.25">
      <c r="A507" s="51" t="s">
        <v>1700</v>
      </c>
    </row>
  </sheetData>
  <mergeCells count="217">
    <mergeCell ref="A17:G17"/>
    <mergeCell ref="A18:I18"/>
    <mergeCell ref="A21:G22"/>
    <mergeCell ref="A23:G23"/>
    <mergeCell ref="A24:I24"/>
    <mergeCell ref="A27:G28"/>
    <mergeCell ref="A1:D1"/>
    <mergeCell ref="A2:I2"/>
    <mergeCell ref="A4:I4"/>
    <mergeCell ref="A5:I5"/>
    <mergeCell ref="A6:H6"/>
    <mergeCell ref="A15:G16"/>
    <mergeCell ref="A41:G41"/>
    <mergeCell ref="A42:I42"/>
    <mergeCell ref="A45:G46"/>
    <mergeCell ref="A47:G47"/>
    <mergeCell ref="A48:I48"/>
    <mergeCell ref="A51:G52"/>
    <mergeCell ref="A29:G29"/>
    <mergeCell ref="A30:I30"/>
    <mergeCell ref="A33:G34"/>
    <mergeCell ref="A35:G35"/>
    <mergeCell ref="A36:I36"/>
    <mergeCell ref="A39:G40"/>
    <mergeCell ref="A65:G65"/>
    <mergeCell ref="A68:G69"/>
    <mergeCell ref="A70:G70"/>
    <mergeCell ref="A73:G74"/>
    <mergeCell ref="A75:G75"/>
    <mergeCell ref="A78:G79"/>
    <mergeCell ref="A53:G53"/>
    <mergeCell ref="A54:I54"/>
    <mergeCell ref="A57:G58"/>
    <mergeCell ref="A59:G59"/>
    <mergeCell ref="A60:I60"/>
    <mergeCell ref="A63:G64"/>
    <mergeCell ref="A95:G95"/>
    <mergeCell ref="A98:G99"/>
    <mergeCell ref="A100:G100"/>
    <mergeCell ref="A103:G104"/>
    <mergeCell ref="A105:G105"/>
    <mergeCell ref="A108:G109"/>
    <mergeCell ref="A80:G80"/>
    <mergeCell ref="A83:G84"/>
    <mergeCell ref="A85:G85"/>
    <mergeCell ref="A88:G89"/>
    <mergeCell ref="A90:G90"/>
    <mergeCell ref="A93:G94"/>
    <mergeCell ref="A125:G125"/>
    <mergeCell ref="A128:G129"/>
    <mergeCell ref="A130:G130"/>
    <mergeCell ref="A133:G134"/>
    <mergeCell ref="A135:G135"/>
    <mergeCell ref="A138:G139"/>
    <mergeCell ref="A110:G110"/>
    <mergeCell ref="A113:G114"/>
    <mergeCell ref="A115:G115"/>
    <mergeCell ref="A118:G119"/>
    <mergeCell ref="A120:G120"/>
    <mergeCell ref="A123:G124"/>
    <mergeCell ref="A155:G155"/>
    <mergeCell ref="A158:G159"/>
    <mergeCell ref="A160:G160"/>
    <mergeCell ref="A163:G164"/>
    <mergeCell ref="A165:G165"/>
    <mergeCell ref="A168:G169"/>
    <mergeCell ref="A140:G140"/>
    <mergeCell ref="A143:G144"/>
    <mergeCell ref="A145:G145"/>
    <mergeCell ref="A148:G149"/>
    <mergeCell ref="A150:G150"/>
    <mergeCell ref="A153:G154"/>
    <mergeCell ref="A185:G185"/>
    <mergeCell ref="A188:G189"/>
    <mergeCell ref="A190:G190"/>
    <mergeCell ref="A193:G194"/>
    <mergeCell ref="A195:G195"/>
    <mergeCell ref="A198:G199"/>
    <mergeCell ref="A170:G170"/>
    <mergeCell ref="A173:G174"/>
    <mergeCell ref="A175:G175"/>
    <mergeCell ref="A178:G179"/>
    <mergeCell ref="A180:G180"/>
    <mergeCell ref="A183:G184"/>
    <mergeCell ref="A215:G215"/>
    <mergeCell ref="A218:G219"/>
    <mergeCell ref="A220:G220"/>
    <mergeCell ref="A221:I221"/>
    <mergeCell ref="A224:G225"/>
    <mergeCell ref="A226:G226"/>
    <mergeCell ref="A200:G200"/>
    <mergeCell ref="A203:G204"/>
    <mergeCell ref="A205:G205"/>
    <mergeCell ref="A208:G209"/>
    <mergeCell ref="A210:G210"/>
    <mergeCell ref="A213:G214"/>
    <mergeCell ref="A239:I239"/>
    <mergeCell ref="A242:G243"/>
    <mergeCell ref="A244:G244"/>
    <mergeCell ref="A245:I245"/>
    <mergeCell ref="A248:G249"/>
    <mergeCell ref="A250:G250"/>
    <mergeCell ref="A227:I227"/>
    <mergeCell ref="A230:G231"/>
    <mergeCell ref="A232:G232"/>
    <mergeCell ref="A233:I233"/>
    <mergeCell ref="A236:G237"/>
    <mergeCell ref="A238:G238"/>
    <mergeCell ref="A266:G266"/>
    <mergeCell ref="A269:G270"/>
    <mergeCell ref="A271:G271"/>
    <mergeCell ref="A274:G275"/>
    <mergeCell ref="A276:G276"/>
    <mergeCell ref="A279:G280"/>
    <mergeCell ref="A251:I251"/>
    <mergeCell ref="A254:G255"/>
    <mergeCell ref="A256:G256"/>
    <mergeCell ref="A259:G260"/>
    <mergeCell ref="A261:G261"/>
    <mergeCell ref="A264:G265"/>
    <mergeCell ref="A296:G296"/>
    <mergeCell ref="A299:G300"/>
    <mergeCell ref="A301:G301"/>
    <mergeCell ref="A304:G305"/>
    <mergeCell ref="A306:G306"/>
    <mergeCell ref="A307:I307"/>
    <mergeCell ref="A281:G281"/>
    <mergeCell ref="A284:G285"/>
    <mergeCell ref="A286:G286"/>
    <mergeCell ref="A289:G290"/>
    <mergeCell ref="A291:G291"/>
    <mergeCell ref="A294:G295"/>
    <mergeCell ref="A319:G320"/>
    <mergeCell ref="A321:G321"/>
    <mergeCell ref="A322:I322"/>
    <mergeCell ref="A323:I323"/>
    <mergeCell ref="A326:G327"/>
    <mergeCell ref="A328:G328"/>
    <mergeCell ref="A310:G311"/>
    <mergeCell ref="A312:G312"/>
    <mergeCell ref="A313:I313"/>
    <mergeCell ref="A314:I314"/>
    <mergeCell ref="A315:I315"/>
    <mergeCell ref="A316:I316"/>
    <mergeCell ref="A340:G341"/>
    <mergeCell ref="A342:G342"/>
    <mergeCell ref="A343:I343"/>
    <mergeCell ref="A346:G347"/>
    <mergeCell ref="A348:G348"/>
    <mergeCell ref="A349:I349"/>
    <mergeCell ref="A329:I329"/>
    <mergeCell ref="A330:I330"/>
    <mergeCell ref="A331:I331"/>
    <mergeCell ref="A334:G335"/>
    <mergeCell ref="A336:G336"/>
    <mergeCell ref="A337:I337"/>
    <mergeCell ref="A364:G365"/>
    <mergeCell ref="A366:G366"/>
    <mergeCell ref="A367:I367"/>
    <mergeCell ref="A370:G371"/>
    <mergeCell ref="A372:G372"/>
    <mergeCell ref="A373:I373"/>
    <mergeCell ref="A352:G353"/>
    <mergeCell ref="A354:G354"/>
    <mergeCell ref="A355:I355"/>
    <mergeCell ref="A358:G359"/>
    <mergeCell ref="A360:G360"/>
    <mergeCell ref="A361:I361"/>
    <mergeCell ref="A388:G389"/>
    <mergeCell ref="A390:G390"/>
    <mergeCell ref="A391:I391"/>
    <mergeCell ref="A394:G395"/>
    <mergeCell ref="A396:G396"/>
    <mergeCell ref="A397:I397"/>
    <mergeCell ref="A376:G377"/>
    <mergeCell ref="A378:G378"/>
    <mergeCell ref="A379:I379"/>
    <mergeCell ref="A382:G383"/>
    <mergeCell ref="A384:G384"/>
    <mergeCell ref="A385:I385"/>
    <mergeCell ref="A412:G413"/>
    <mergeCell ref="A414:G414"/>
    <mergeCell ref="A415:I415"/>
    <mergeCell ref="A418:G419"/>
    <mergeCell ref="A420:G420"/>
    <mergeCell ref="A421:I421"/>
    <mergeCell ref="A400:G401"/>
    <mergeCell ref="A402:G402"/>
    <mergeCell ref="A403:I403"/>
    <mergeCell ref="A406:G407"/>
    <mergeCell ref="A408:G408"/>
    <mergeCell ref="A409:I409"/>
    <mergeCell ref="A437:G437"/>
    <mergeCell ref="A440:G441"/>
    <mergeCell ref="A442:G442"/>
    <mergeCell ref="A445:G446"/>
    <mergeCell ref="A447:G447"/>
    <mergeCell ref="A450:G451"/>
    <mergeCell ref="A424:G425"/>
    <mergeCell ref="A426:G426"/>
    <mergeCell ref="A429:G430"/>
    <mergeCell ref="A431:G431"/>
    <mergeCell ref="A432:I432"/>
    <mergeCell ref="A435:G436"/>
    <mergeCell ref="A479:G479"/>
    <mergeCell ref="A466:G467"/>
    <mergeCell ref="A468:G468"/>
    <mergeCell ref="A469:I469"/>
    <mergeCell ref="A472:G473"/>
    <mergeCell ref="A474:G474"/>
    <mergeCell ref="A477:G478"/>
    <mergeCell ref="A452:G452"/>
    <mergeCell ref="A455:G456"/>
    <mergeCell ref="A457:G457"/>
    <mergeCell ref="A460:G461"/>
    <mergeCell ref="A462:G462"/>
    <mergeCell ref="A463:I463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1" manualBreakCount="11">
    <brk id="48" max="16383" man="1"/>
    <brk id="90" max="16383" man="1"/>
    <brk id="135" max="16383" man="1"/>
    <brk id="180" max="16383" man="1"/>
    <brk id="221" max="16383" man="1"/>
    <brk id="266" max="16383" man="1"/>
    <brk id="307" max="16383" man="1"/>
    <brk id="349" max="16383" man="1"/>
    <brk id="391" max="16383" man="1"/>
    <brk id="432" max="16383" man="1"/>
    <brk id="47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60"/>
  <sheetViews>
    <sheetView topLeftCell="A24" workbookViewId="0">
      <selection activeCell="T57" sqref="T5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862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863</v>
      </c>
      <c r="D13" s="26" t="s">
        <v>76</v>
      </c>
      <c r="E13" s="27"/>
      <c r="F13" s="27"/>
      <c r="G13" s="28">
        <v>1</v>
      </c>
      <c r="H13" s="29"/>
      <c r="I13" s="30"/>
    </row>
    <row r="14" spans="1:10" x14ac:dyDescent="0.25">
      <c r="D14" s="31" t="str">
        <f>SUBSTITUTE("Sp.mat: -100.00%",".",IF(VALUE("1.2")=1.2,".",","),2)</f>
        <v>Sp.mat: -100.00%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864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863</v>
      </c>
      <c r="D18" s="5" t="s">
        <v>76</v>
      </c>
      <c r="G18" s="6">
        <v>1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865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195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866</v>
      </c>
      <c r="D23" s="5" t="s">
        <v>144</v>
      </c>
      <c r="G23" s="6">
        <v>1.2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867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868</v>
      </c>
      <c r="D28" s="5" t="s">
        <v>144</v>
      </c>
      <c r="G28" s="6">
        <v>1.2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869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2:19" x14ac:dyDescent="0.25">
      <c r="B33" s="37" t="s">
        <v>154</v>
      </c>
      <c r="E33" s="4">
        <f>SUMIF(J13:J32,"1",I13:I32)</f>
        <v>0</v>
      </c>
      <c r="F33" s="4">
        <f>SUMIF(J13:J32,"2",I13:I32)</f>
        <v>0</v>
      </c>
      <c r="G33" s="4">
        <f>SUMIF(J13:J32,"3",I13:I32)</f>
        <v>0</v>
      </c>
      <c r="H33" s="4">
        <f>SUMIF(J13:J32,"4",I13:I32)</f>
        <v>0</v>
      </c>
      <c r="I33" s="4">
        <f>SUMIF(J13:J32,"5",I13:I32)</f>
        <v>0</v>
      </c>
      <c r="K33" s="4">
        <f>SUMIF(J13:J32,"3",K13:K32)</f>
        <v>0</v>
      </c>
      <c r="L33" s="4">
        <f>SUMIF(J13:J32,"3",L13:L32)</f>
        <v>0</v>
      </c>
      <c r="M33" s="4">
        <f>SUMIF(J13:J32,"3",M13:M32)</f>
        <v>0</v>
      </c>
      <c r="N33" s="4">
        <f>SUMIF(J13:J32,"4",N13:N32)</f>
        <v>0</v>
      </c>
      <c r="O33" s="4">
        <f>SUMIF(J13:J32,"4",O13:O32)</f>
        <v>0</v>
      </c>
      <c r="P33" s="4">
        <f>SUMIF(J13:J32,"4",P13:P32)</f>
        <v>0</v>
      </c>
      <c r="Q33" s="4">
        <f>SUMIF(J13:J32,"4",Q13:Q32)</f>
        <v>0</v>
      </c>
      <c r="R33" s="4">
        <f>SUMIF(J13:J32,"4",R13:R32)</f>
        <v>0</v>
      </c>
      <c r="S33" s="4">
        <f>SUMIF(J13:J32,"4",S13:S32)</f>
        <v>0</v>
      </c>
    </row>
    <row r="34" spans="2:19" hidden="1" x14ac:dyDescent="0.25">
      <c r="B34" s="37" t="s">
        <v>155</v>
      </c>
    </row>
    <row r="35" spans="2:19" hidden="1" x14ac:dyDescent="0.25">
      <c r="B35" s="37" t="s">
        <v>156</v>
      </c>
      <c r="G35" s="4">
        <f>$K$33*1</f>
        <v>0</v>
      </c>
    </row>
    <row r="36" spans="2:19" hidden="1" x14ac:dyDescent="0.25">
      <c r="B36" s="37" t="s">
        <v>157</v>
      </c>
      <c r="G36" s="4">
        <f>$L$33*1</f>
        <v>0</v>
      </c>
    </row>
    <row r="37" spans="2:19" hidden="1" x14ac:dyDescent="0.25">
      <c r="B37" s="37" t="s">
        <v>158</v>
      </c>
      <c r="G37" s="4">
        <f>G33-G35-G36</f>
        <v>0</v>
      </c>
    </row>
    <row r="38" spans="2:19" hidden="1" x14ac:dyDescent="0.25">
      <c r="B38" s="37" t="s">
        <v>159</v>
      </c>
      <c r="E38" s="4">
        <f>IF("G"="Nu",0*1,0)</f>
        <v>0</v>
      </c>
      <c r="I38" s="4">
        <f>E38</f>
        <v>0</v>
      </c>
    </row>
    <row r="39" spans="2:19" hidden="1" x14ac:dyDescent="0.25">
      <c r="B39" s="37" t="s">
        <v>160</v>
      </c>
      <c r="D39" s="38" t="str">
        <f>CONCATENATE(TEXT(0,REPLACE("#.####",2,1,"."))," x")</f>
        <v>. x</v>
      </c>
      <c r="E39" s="4">
        <f>IF("G"="Nu",0*1,0)</f>
        <v>0</v>
      </c>
      <c r="I39" s="4">
        <f>E39*0</f>
        <v>0</v>
      </c>
    </row>
    <row r="40" spans="2:19" x14ac:dyDescent="0.25">
      <c r="B40" s="37" t="s">
        <v>161</v>
      </c>
      <c r="E40" s="4">
        <f>0</f>
        <v>0</v>
      </c>
      <c r="F40" s="4">
        <f>0</f>
        <v>0</v>
      </c>
      <c r="G40" s="4">
        <f>0</f>
        <v>0</v>
      </c>
      <c r="H40" s="4">
        <f>IF(H33=0,1,H51/H33)</f>
        <v>1</v>
      </c>
    </row>
    <row r="41" spans="2:19" x14ac:dyDescent="0.25">
      <c r="B41" s="39" t="s">
        <v>162</v>
      </c>
      <c r="C41" s="40"/>
      <c r="D41" s="41"/>
      <c r="E41" s="42"/>
      <c r="F41" s="42"/>
      <c r="G41" s="43"/>
      <c r="H41" s="32"/>
      <c r="I41" s="44"/>
    </row>
    <row r="42" spans="2:19" hidden="1" x14ac:dyDescent="0.25">
      <c r="B42" s="45" t="str">
        <f>CONCATENATE("  ","Impozit manopera        ")</f>
        <v xml:space="preserve">  Impozit manopera        </v>
      </c>
      <c r="D42" s="38">
        <f>0</f>
        <v>0</v>
      </c>
      <c r="F42" s="4">
        <f>F33*F40*D42</f>
        <v>0</v>
      </c>
      <c r="I42" s="46">
        <f t="shared" ref="I42:I49" si="0">F42</f>
        <v>0</v>
      </c>
    </row>
    <row r="43" spans="2:19" x14ac:dyDescent="0.25">
      <c r="B43" s="45" t="str">
        <f>CONCATENATE("  ","C.A.S.                  ")</f>
        <v xml:space="preserve">  C.A.S.                  </v>
      </c>
      <c r="D43" s="38">
        <f>0</f>
        <v>0</v>
      </c>
      <c r="F43" s="4">
        <f>(F33*F40+F42)*D43</f>
        <v>0</v>
      </c>
      <c r="I43" s="4">
        <f t="shared" si="0"/>
        <v>0</v>
      </c>
    </row>
    <row r="44" spans="2:19" x14ac:dyDescent="0.25">
      <c r="B44" s="45" t="str">
        <f>CONCATENATE("  ","C.A.S.S.                ")</f>
        <v xml:space="preserve">  C.A.S.S.                </v>
      </c>
      <c r="D44" s="38">
        <f>0</f>
        <v>0</v>
      </c>
      <c r="F44" s="4">
        <f>(F33*F40+F42)*D44</f>
        <v>0</v>
      </c>
      <c r="I44" s="4">
        <f t="shared" si="0"/>
        <v>0</v>
      </c>
    </row>
    <row r="45" spans="2:19" x14ac:dyDescent="0.25">
      <c r="B45" s="45" t="str">
        <f>CONCATENATE("  ","Aj.somaj                ")</f>
        <v xml:space="preserve">  Aj.somaj                </v>
      </c>
      <c r="D45" s="38">
        <f>0</f>
        <v>0</v>
      </c>
      <c r="F45" s="4">
        <f>(F33*F40+F42)*D45</f>
        <v>0</v>
      </c>
      <c r="I45" s="4">
        <f t="shared" si="0"/>
        <v>0</v>
      </c>
    </row>
    <row r="46" spans="2:19" x14ac:dyDescent="0.25">
      <c r="B46" s="45" t="str">
        <f>CONCATENATE("  ","Acc. munca, boli profes.")</f>
        <v xml:space="preserve">  Acc. munca, boli profes.</v>
      </c>
      <c r="D46" s="38">
        <f>0</f>
        <v>0</v>
      </c>
      <c r="F46" s="4">
        <f>(F33*F40+F42)*D46</f>
        <v>0</v>
      </c>
      <c r="I46" s="4">
        <f t="shared" si="0"/>
        <v>0</v>
      </c>
    </row>
    <row r="47" spans="2:19" x14ac:dyDescent="0.25">
      <c r="B47" s="45" t="str">
        <f>CONCATENATE("  ","Contr.Concedii Medicale ")</f>
        <v xml:space="preserve">  Contr.Concedii Medicale </v>
      </c>
      <c r="D47" s="38">
        <f>0</f>
        <v>0</v>
      </c>
      <c r="F47" s="4">
        <f>(F33*F40+F42)*D47</f>
        <v>0</v>
      </c>
      <c r="I47" s="4">
        <f t="shared" si="0"/>
        <v>0</v>
      </c>
    </row>
    <row r="48" spans="2:19" x14ac:dyDescent="0.25">
      <c r="B48" s="45" t="str">
        <f>CONCATENATE("  ","Comision ITM            ")</f>
        <v xml:space="preserve">  Comision ITM            </v>
      </c>
      <c r="D48" s="38">
        <f>0</f>
        <v>0</v>
      </c>
      <c r="F48" s="4">
        <f>(F33*F40+F42)*D48</f>
        <v>0</v>
      </c>
      <c r="I48" s="4">
        <f t="shared" si="0"/>
        <v>0</v>
      </c>
    </row>
    <row r="49" spans="1:9" x14ac:dyDescent="0.25">
      <c r="B49" s="45" t="str">
        <f>CONCATENATE("  ","Fond garantare salarii  ")</f>
        <v xml:space="preserve">  Fond garantare salarii  </v>
      </c>
      <c r="D49" s="38">
        <f>0</f>
        <v>0</v>
      </c>
      <c r="F49" s="4">
        <f>(F33*F40+F42)*D49</f>
        <v>0</v>
      </c>
      <c r="I49" s="4">
        <f t="shared" si="0"/>
        <v>0</v>
      </c>
    </row>
    <row r="50" spans="1:9" hidden="1" x14ac:dyDescent="0.25">
      <c r="B50" s="45" t="str">
        <f>CONCATENATE("  ","Chelt.tr.aprov.,depozit.")</f>
        <v xml:space="preserve">  Chelt.tr.aprov.,depozit.</v>
      </c>
      <c r="D50" s="38">
        <f>0</f>
        <v>0</v>
      </c>
      <c r="E50" s="4">
        <f>(E33+I38+I39)*E40*D50</f>
        <v>0</v>
      </c>
      <c r="I50" s="4">
        <f>E50</f>
        <v>0</v>
      </c>
    </row>
    <row r="51" spans="1:9" x14ac:dyDescent="0.25">
      <c r="B51" s="39" t="s">
        <v>163</v>
      </c>
      <c r="C51" s="40"/>
      <c r="D51" s="41"/>
      <c r="E51" s="44">
        <f>(E33+I38+I39)*E40+E50</f>
        <v>0</v>
      </c>
      <c r="F51" s="44">
        <f>F33*F40+F42+F43+F44+F45+F46+F47+F48+F49</f>
        <v>0</v>
      </c>
      <c r="G51" s="44">
        <f>G33*G40</f>
        <v>0</v>
      </c>
      <c r="H51" s="44">
        <f>($N$33*0+$O$33*0+$P$33*0)*1</f>
        <v>0</v>
      </c>
      <c r="I51" s="44">
        <f>SUM(E51:H51)</f>
        <v>0</v>
      </c>
    </row>
    <row r="52" spans="1:9" x14ac:dyDescent="0.25">
      <c r="B52" s="39" t="s">
        <v>164</v>
      </c>
      <c r="C52" s="40"/>
      <c r="D52" s="47">
        <f>0</f>
        <v>0</v>
      </c>
      <c r="E52" s="42" t="s">
        <v>165</v>
      </c>
      <c r="F52" s="42"/>
      <c r="G52" s="43"/>
      <c r="H52" s="32"/>
      <c r="I52" s="44">
        <f>I51*D52</f>
        <v>0</v>
      </c>
    </row>
    <row r="53" spans="1:9" x14ac:dyDescent="0.25">
      <c r="B53" s="39" t="s">
        <v>166</v>
      </c>
      <c r="C53" s="40"/>
      <c r="D53" s="47">
        <f>0</f>
        <v>0</v>
      </c>
      <c r="E53" s="42" t="s">
        <v>167</v>
      </c>
      <c r="F53" s="42"/>
      <c r="G53" s="43"/>
      <c r="H53" s="32"/>
      <c r="I53" s="44">
        <f>(I51+I52)*D53</f>
        <v>0</v>
      </c>
    </row>
    <row r="54" spans="1:9" hidden="1" x14ac:dyDescent="0.25">
      <c r="B54" s="37" t="s">
        <v>159</v>
      </c>
      <c r="D54" s="42" t="str">
        <f>CONCATENATE(TEXT(0,REPLACE("#.####",2,1,"."))," x")</f>
        <v>. x</v>
      </c>
      <c r="E54" s="4">
        <f>IF("G"="Nu",0*1,0)</f>
        <v>0</v>
      </c>
      <c r="I54" s="4">
        <f>E54*0</f>
        <v>0</v>
      </c>
    </row>
    <row r="55" spans="1:9" hidden="1" x14ac:dyDescent="0.25">
      <c r="B55" s="37" t="s">
        <v>160</v>
      </c>
      <c r="D55" s="38" t="str">
        <f>CONCATENATE(TEXT(0,REPLACE("#.####",2,1,"."))," x ",TEXT(0,REPLACE("#.####",2,1,"."))," x")</f>
        <v>. x . x</v>
      </c>
      <c r="E55" s="4">
        <f>IF("G"="Nu",0*1,0)</f>
        <v>0</v>
      </c>
      <c r="I55" s="4">
        <f>E55*0*0</f>
        <v>0</v>
      </c>
    </row>
    <row r="56" spans="1:9" x14ac:dyDescent="0.25">
      <c r="B56" s="39" t="s">
        <v>168</v>
      </c>
      <c r="C56" s="40"/>
      <c r="D56" s="49" t="s">
        <v>169</v>
      </c>
      <c r="E56" s="42"/>
      <c r="F56" s="42"/>
      <c r="G56" s="43"/>
      <c r="H56" s="32"/>
      <c r="I56" s="44">
        <f>I51+I52+I53+I54+I55</f>
        <v>0</v>
      </c>
    </row>
    <row r="57" spans="1:9" x14ac:dyDescent="0.25">
      <c r="B57" s="48"/>
      <c r="C57" s="40"/>
      <c r="D57" s="41"/>
      <c r="E57" s="42"/>
      <c r="F57" s="42"/>
      <c r="G57" s="43"/>
      <c r="H57" s="32"/>
      <c r="I57" s="44"/>
    </row>
    <row r="59" spans="1:9" x14ac:dyDescent="0.25">
      <c r="A59" s="51" t="s">
        <v>1699</v>
      </c>
    </row>
    <row r="60" spans="1:9" x14ac:dyDescent="0.25">
      <c r="A60" s="51" t="s">
        <v>1700</v>
      </c>
    </row>
  </sheetData>
  <mergeCells count="13">
    <mergeCell ref="A15:G16"/>
    <mergeCell ref="A1:D1"/>
    <mergeCell ref="A2:I2"/>
    <mergeCell ref="A4:I4"/>
    <mergeCell ref="A5:I5"/>
    <mergeCell ref="A6:H6"/>
    <mergeCell ref="A32:G32"/>
    <mergeCell ref="A17:G17"/>
    <mergeCell ref="A20:G21"/>
    <mergeCell ref="A22:G22"/>
    <mergeCell ref="A25:G26"/>
    <mergeCell ref="A27:G27"/>
    <mergeCell ref="A30:G3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19"/>
  <sheetViews>
    <sheetView workbookViewId="0">
      <selection activeCell="G16" sqref="G16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9" ht="24.75" customHeight="1" x14ac:dyDescent="0.25">
      <c r="A1" s="60" t="s">
        <v>1730</v>
      </c>
      <c r="B1" s="81"/>
      <c r="C1" s="81"/>
    </row>
    <row r="2" spans="1:9" x14ac:dyDescent="0.25">
      <c r="A2" s="61" t="s">
        <v>1</v>
      </c>
      <c r="B2" s="81"/>
      <c r="C2" s="81"/>
      <c r="D2" s="81"/>
      <c r="E2" s="81"/>
      <c r="F2" s="81"/>
      <c r="G2" s="81"/>
    </row>
    <row r="3" spans="1:9" x14ac:dyDescent="0.25">
      <c r="A3" s="8" t="s">
        <v>2</v>
      </c>
    </row>
    <row r="4" spans="1:9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9" x14ac:dyDescent="0.25">
      <c r="A5" s="61" t="s">
        <v>4</v>
      </c>
      <c r="B5" s="81"/>
      <c r="C5" s="81"/>
      <c r="D5" s="81"/>
      <c r="E5" s="81"/>
      <c r="F5" s="81"/>
      <c r="G5" s="81"/>
    </row>
    <row r="6" spans="1:9" ht="15.75" thickBot="1" x14ac:dyDescent="0.3">
      <c r="A6" s="61" t="s">
        <v>862</v>
      </c>
      <c r="B6" s="81"/>
      <c r="C6" s="81"/>
      <c r="D6" s="81"/>
      <c r="E6" s="81"/>
      <c r="F6" s="81"/>
      <c r="G6" s="63" t="s">
        <v>5</v>
      </c>
    </row>
    <row r="7" spans="1:9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9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9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9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9" x14ac:dyDescent="0.25">
      <c r="B11" s="65" t="s">
        <v>1754</v>
      </c>
      <c r="C11" s="64" t="s">
        <v>76</v>
      </c>
      <c r="D11" s="6">
        <v>1</v>
      </c>
      <c r="G11" s="63" t="s">
        <v>1753</v>
      </c>
    </row>
    <row r="12" spans="1:9" x14ac:dyDescent="0.25">
      <c r="B12" s="65" t="s">
        <v>1752</v>
      </c>
    </row>
    <row r="13" spans="1:9" x14ac:dyDescent="0.25">
      <c r="B13" s="65" t="s">
        <v>1751</v>
      </c>
      <c r="C13" s="64" t="s">
        <v>76</v>
      </c>
      <c r="D13" s="6">
        <v>1</v>
      </c>
      <c r="G13" s="63" t="s">
        <v>1750</v>
      </c>
    </row>
    <row r="14" spans="1:9" ht="15.75" thickBot="1" x14ac:dyDescent="0.3">
      <c r="B14" s="65" t="s">
        <v>1749</v>
      </c>
    </row>
    <row r="15" spans="1:9" x14ac:dyDescent="0.25">
      <c r="A15" s="72"/>
      <c r="B15" s="71"/>
      <c r="C15" s="70"/>
      <c r="D15" s="28"/>
      <c r="E15" s="69" t="s">
        <v>1702</v>
      </c>
      <c r="F15" s="30"/>
      <c r="G15" s="68"/>
    </row>
    <row r="16" spans="1:9" x14ac:dyDescent="0.25">
      <c r="E16" s="7" t="s">
        <v>1701</v>
      </c>
      <c r="I16">
        <v>1</v>
      </c>
    </row>
    <row r="18" spans="1:1" x14ac:dyDescent="0.25">
      <c r="A18" s="67" t="s">
        <v>1699</v>
      </c>
    </row>
    <row r="19" spans="1:1" x14ac:dyDescent="0.25">
      <c r="A19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T117"/>
  <sheetViews>
    <sheetView topLeftCell="A81" workbookViewId="0">
      <selection activeCell="T114" sqref="T114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870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871</v>
      </c>
      <c r="D13" s="26" t="s">
        <v>52</v>
      </c>
      <c r="E13" s="27"/>
      <c r="F13" s="27"/>
      <c r="G13" s="28">
        <v>193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872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6" t="s">
        <v>873</v>
      </c>
      <c r="B17" s="57"/>
      <c r="C17" s="57"/>
      <c r="D17" s="57"/>
      <c r="E17" s="57"/>
      <c r="F17" s="57"/>
      <c r="G17" s="57"/>
      <c r="H17" s="35"/>
      <c r="I17" s="36"/>
    </row>
    <row r="18" spans="1:9" x14ac:dyDescent="0.25">
      <c r="A18" s="58" t="s">
        <v>874</v>
      </c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B19" s="2">
        <v>2</v>
      </c>
      <c r="C19" s="3" t="s">
        <v>875</v>
      </c>
      <c r="D19" s="5" t="s">
        <v>52</v>
      </c>
      <c r="G19" s="6">
        <v>48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54" t="s">
        <v>876</v>
      </c>
      <c r="B21" s="55"/>
      <c r="C21" s="55"/>
      <c r="D21" s="55"/>
      <c r="E21" s="55"/>
      <c r="F21" s="55"/>
      <c r="G21" s="55"/>
    </row>
    <row r="22" spans="1:9" x14ac:dyDescent="0.25">
      <c r="A22" s="55"/>
      <c r="B22" s="55"/>
      <c r="C22" s="55"/>
      <c r="D22" s="55"/>
      <c r="E22" s="55"/>
      <c r="F22" s="55"/>
      <c r="G22" s="55"/>
    </row>
    <row r="23" spans="1:9" x14ac:dyDescent="0.25">
      <c r="A23" s="56" t="s">
        <v>27</v>
      </c>
      <c r="B23" s="57"/>
      <c r="C23" s="57"/>
      <c r="D23" s="57"/>
      <c r="E23" s="57"/>
      <c r="F23" s="57"/>
      <c r="G23" s="57"/>
      <c r="H23" s="35"/>
      <c r="I23" s="36"/>
    </row>
    <row r="24" spans="1:9" x14ac:dyDescent="0.25">
      <c r="A24" s="58" t="s">
        <v>877</v>
      </c>
      <c r="B24" s="58"/>
      <c r="C24" s="58"/>
      <c r="D24" s="58"/>
      <c r="E24" s="58"/>
      <c r="F24" s="58"/>
      <c r="G24" s="58"/>
      <c r="H24" s="58"/>
      <c r="I24" s="58"/>
    </row>
    <row r="25" spans="1:9" x14ac:dyDescent="0.25">
      <c r="B25" s="2">
        <v>3</v>
      </c>
      <c r="C25" s="3" t="s">
        <v>878</v>
      </c>
      <c r="D25" s="5" t="s">
        <v>76</v>
      </c>
      <c r="G25" s="6">
        <v>76</v>
      </c>
    </row>
    <row r="26" spans="1:9" x14ac:dyDescent="0.25">
      <c r="D26" s="31" t="str">
        <f>SUBSTITUTE("Sp.mat: 0.00%",".",IF(VALUE("1.2")=1.2,".",","),2)</f>
        <v>Sp.mat: 0.00%</v>
      </c>
      <c r="F26" s="31" t="str">
        <f>SUBSTITUTE("Sp.man: 0.00%",".",IF(VALUE("1.2")=1.2,".",","),2)</f>
        <v>Sp.man: 0.00%</v>
      </c>
      <c r="G26" s="31" t="str">
        <f>SUBSTITUTE("Sp.uti: 0.00%",".",IF(VALUE("1.2")=1.2,".",","),2)</f>
        <v>Sp.uti: 0.00%</v>
      </c>
    </row>
    <row r="27" spans="1:9" x14ac:dyDescent="0.25">
      <c r="A27" s="54" t="s">
        <v>879</v>
      </c>
      <c r="B27" s="55"/>
      <c r="C27" s="55"/>
      <c r="D27" s="55"/>
      <c r="E27" s="55"/>
      <c r="F27" s="55"/>
      <c r="G27" s="55"/>
    </row>
    <row r="28" spans="1:9" x14ac:dyDescent="0.25">
      <c r="A28" s="55"/>
      <c r="B28" s="55"/>
      <c r="C28" s="55"/>
      <c r="D28" s="55"/>
      <c r="E28" s="55"/>
      <c r="F28" s="55"/>
      <c r="G28" s="55"/>
    </row>
    <row r="29" spans="1:9" x14ac:dyDescent="0.25">
      <c r="A29" s="56" t="s">
        <v>27</v>
      </c>
      <c r="B29" s="57"/>
      <c r="C29" s="57"/>
      <c r="D29" s="57"/>
      <c r="E29" s="57"/>
      <c r="F29" s="57"/>
      <c r="G29" s="57"/>
      <c r="H29" s="35"/>
      <c r="I29" s="36"/>
    </row>
    <row r="30" spans="1:9" x14ac:dyDescent="0.25">
      <c r="A30" s="58" t="s">
        <v>880</v>
      </c>
      <c r="B30" s="58"/>
      <c r="C30" s="58"/>
      <c r="D30" s="58"/>
      <c r="E30" s="58"/>
      <c r="F30" s="58"/>
      <c r="G30" s="58"/>
      <c r="H30" s="58"/>
      <c r="I30" s="58"/>
    </row>
    <row r="31" spans="1:9" x14ac:dyDescent="0.25">
      <c r="B31" s="2">
        <v>4</v>
      </c>
      <c r="C31" s="3" t="s">
        <v>878</v>
      </c>
      <c r="D31" s="5" t="s">
        <v>76</v>
      </c>
      <c r="G31" s="6">
        <v>46</v>
      </c>
    </row>
    <row r="32" spans="1:9" x14ac:dyDescent="0.25">
      <c r="D32" s="31" t="str">
        <f>SUBSTITUTE("Sp.mat: 0.00%",".",IF(VALUE("1.2")=1.2,".",","),2)</f>
        <v>Sp.mat: 0.00%</v>
      </c>
      <c r="F32" s="31" t="str">
        <f>SUBSTITUTE("Sp.man: 0.00%",".",IF(VALUE("1.2")=1.2,".",","),2)</f>
        <v>Sp.man: 0.00%</v>
      </c>
      <c r="G32" s="31" t="str">
        <f>SUBSTITUTE("Sp.uti: 0.00%",".",IF(VALUE("1.2")=1.2,".",","),2)</f>
        <v>Sp.uti: 0.00%</v>
      </c>
    </row>
    <row r="33" spans="1:9" x14ac:dyDescent="0.25">
      <c r="A33" s="54" t="s">
        <v>879</v>
      </c>
      <c r="B33" s="55"/>
      <c r="C33" s="55"/>
      <c r="D33" s="55"/>
      <c r="E33" s="55"/>
      <c r="F33" s="55"/>
      <c r="G33" s="55"/>
    </row>
    <row r="34" spans="1:9" x14ac:dyDescent="0.25">
      <c r="A34" s="55"/>
      <c r="B34" s="55"/>
      <c r="C34" s="55"/>
      <c r="D34" s="55"/>
      <c r="E34" s="55"/>
      <c r="F34" s="55"/>
      <c r="G34" s="55"/>
    </row>
    <row r="35" spans="1:9" x14ac:dyDescent="0.25">
      <c r="A35" s="56" t="s">
        <v>27</v>
      </c>
      <c r="B35" s="57"/>
      <c r="C35" s="57"/>
      <c r="D35" s="57"/>
      <c r="E35" s="57"/>
      <c r="F35" s="57"/>
      <c r="G35" s="57"/>
      <c r="H35" s="35"/>
      <c r="I35" s="36"/>
    </row>
    <row r="36" spans="1:9" x14ac:dyDescent="0.25">
      <c r="A36" s="58" t="s">
        <v>881</v>
      </c>
      <c r="B36" s="58"/>
      <c r="C36" s="58"/>
      <c r="D36" s="58"/>
      <c r="E36" s="58"/>
      <c r="F36" s="58"/>
      <c r="G36" s="58"/>
      <c r="H36" s="58"/>
      <c r="I36" s="58"/>
    </row>
    <row r="37" spans="1:9" x14ac:dyDescent="0.25">
      <c r="B37" s="2">
        <v>5</v>
      </c>
      <c r="C37" s="3" t="s">
        <v>878</v>
      </c>
      <c r="D37" s="5" t="s">
        <v>76</v>
      </c>
      <c r="G37" s="6">
        <v>32</v>
      </c>
    </row>
    <row r="38" spans="1:9" x14ac:dyDescent="0.25">
      <c r="D38" s="31" t="str">
        <f>SUBSTITUTE("Sp.mat: 0.00%",".",IF(VALUE("1.2")=1.2,".",","),2)</f>
        <v>Sp.mat: 0.00%</v>
      </c>
      <c r="F38" s="31" t="str">
        <f>SUBSTITUTE("Sp.man: 0.00%",".",IF(VALUE("1.2")=1.2,".",","),2)</f>
        <v>Sp.man: 0.00%</v>
      </c>
      <c r="G38" s="31" t="str">
        <f>SUBSTITUTE("Sp.uti: 0.00%",".",IF(VALUE("1.2")=1.2,".",","),2)</f>
        <v>Sp.uti: 0.00%</v>
      </c>
    </row>
    <row r="39" spans="1:9" x14ac:dyDescent="0.25">
      <c r="A39" s="54" t="s">
        <v>879</v>
      </c>
      <c r="B39" s="55"/>
      <c r="C39" s="55"/>
      <c r="D39" s="55"/>
      <c r="E39" s="55"/>
      <c r="F39" s="55"/>
      <c r="G39" s="55"/>
    </row>
    <row r="40" spans="1:9" x14ac:dyDescent="0.25">
      <c r="A40" s="55"/>
      <c r="B40" s="55"/>
      <c r="C40" s="55"/>
      <c r="D40" s="55"/>
      <c r="E40" s="55"/>
      <c r="F40" s="55"/>
      <c r="G40" s="55"/>
    </row>
    <row r="41" spans="1:9" x14ac:dyDescent="0.25">
      <c r="A41" s="56" t="s">
        <v>27</v>
      </c>
      <c r="B41" s="57"/>
      <c r="C41" s="57"/>
      <c r="D41" s="57"/>
      <c r="E41" s="57"/>
      <c r="F41" s="57"/>
      <c r="G41" s="57"/>
      <c r="H41" s="35"/>
      <c r="I41" s="36"/>
    </row>
    <row r="42" spans="1:9" x14ac:dyDescent="0.25">
      <c r="A42" s="58" t="s">
        <v>882</v>
      </c>
      <c r="B42" s="58"/>
      <c r="C42" s="58"/>
      <c r="D42" s="58"/>
      <c r="E42" s="58"/>
      <c r="F42" s="58"/>
      <c r="G42" s="58"/>
      <c r="H42" s="58"/>
      <c r="I42" s="58"/>
    </row>
    <row r="43" spans="1:9" x14ac:dyDescent="0.25">
      <c r="B43" s="2">
        <v>6</v>
      </c>
      <c r="C43" s="3" t="s">
        <v>883</v>
      </c>
      <c r="D43" s="5" t="s">
        <v>76</v>
      </c>
      <c r="G43" s="6">
        <v>7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884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7</v>
      </c>
      <c r="C48" s="3" t="s">
        <v>885</v>
      </c>
      <c r="D48" s="5" t="s">
        <v>63</v>
      </c>
      <c r="G48" s="6">
        <v>24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886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6" t="s">
        <v>27</v>
      </c>
      <c r="B52" s="57"/>
      <c r="C52" s="57"/>
      <c r="D52" s="57"/>
      <c r="E52" s="57"/>
      <c r="F52" s="57"/>
      <c r="G52" s="57"/>
      <c r="H52" s="35"/>
      <c r="I52" s="36"/>
    </row>
    <row r="53" spans="1:9" x14ac:dyDescent="0.25">
      <c r="A53" s="58" t="s">
        <v>887</v>
      </c>
      <c r="B53" s="58"/>
      <c r="C53" s="58"/>
      <c r="D53" s="58"/>
      <c r="E53" s="58"/>
      <c r="F53" s="58"/>
      <c r="G53" s="58"/>
      <c r="H53" s="58"/>
      <c r="I53" s="58"/>
    </row>
    <row r="54" spans="1:9" x14ac:dyDescent="0.25">
      <c r="B54" s="2">
        <v>8</v>
      </c>
      <c r="C54" s="3" t="s">
        <v>888</v>
      </c>
      <c r="D54" s="5" t="s">
        <v>76</v>
      </c>
      <c r="G54" s="6">
        <v>12</v>
      </c>
    </row>
    <row r="55" spans="1:9" x14ac:dyDescent="0.25">
      <c r="D55" s="31" t="str">
        <f>SUBSTITUTE("Sp.mat: 0.00%",".",IF(VALUE("1.2")=1.2,".",","),2)</f>
        <v>Sp.mat: 0.00%</v>
      </c>
      <c r="F55" s="31" t="str">
        <f>SUBSTITUTE("Sp.man: 0.00%",".",IF(VALUE("1.2")=1.2,".",","),2)</f>
        <v>Sp.man: 0.00%</v>
      </c>
      <c r="G55" s="31" t="str">
        <f>SUBSTITUTE("Sp.uti: 0.00%",".",IF(VALUE("1.2")=1.2,".",","),2)</f>
        <v>Sp.uti: 0.00%</v>
      </c>
    </row>
    <row r="56" spans="1:9" x14ac:dyDescent="0.25">
      <c r="A56" s="54" t="s">
        <v>889</v>
      </c>
      <c r="B56" s="55"/>
      <c r="C56" s="55"/>
      <c r="D56" s="55"/>
      <c r="E56" s="55"/>
      <c r="F56" s="55"/>
      <c r="G56" s="55"/>
    </row>
    <row r="57" spans="1:9" x14ac:dyDescent="0.25">
      <c r="A57" s="55"/>
      <c r="B57" s="55"/>
      <c r="C57" s="55"/>
      <c r="D57" s="55"/>
      <c r="E57" s="55"/>
      <c r="F57" s="55"/>
      <c r="G57" s="55"/>
    </row>
    <row r="58" spans="1:9" x14ac:dyDescent="0.25">
      <c r="A58" s="56" t="s">
        <v>27</v>
      </c>
      <c r="B58" s="57"/>
      <c r="C58" s="57"/>
      <c r="D58" s="57"/>
      <c r="E58" s="57"/>
      <c r="F58" s="57"/>
      <c r="G58" s="57"/>
      <c r="H58" s="35"/>
      <c r="I58" s="36"/>
    </row>
    <row r="59" spans="1:9" x14ac:dyDescent="0.25">
      <c r="A59" s="58" t="s">
        <v>890</v>
      </c>
      <c r="B59" s="58"/>
      <c r="C59" s="58"/>
      <c r="D59" s="58"/>
      <c r="E59" s="58"/>
      <c r="F59" s="58"/>
      <c r="G59" s="58"/>
      <c r="H59" s="58"/>
      <c r="I59" s="58"/>
    </row>
    <row r="60" spans="1:9" x14ac:dyDescent="0.25">
      <c r="B60" s="2">
        <v>9</v>
      </c>
      <c r="C60" s="3" t="s">
        <v>845</v>
      </c>
      <c r="D60" s="5" t="s">
        <v>52</v>
      </c>
      <c r="G60" s="6">
        <v>200</v>
      </c>
    </row>
    <row r="61" spans="1:9" x14ac:dyDescent="0.25">
      <c r="D61" s="31" t="str">
        <f>SUBSTITUTE("Sp.mat: 0.00%",".",IF(VALUE("1.2")=1.2,".",","),2)</f>
        <v>Sp.mat: 0.00%</v>
      </c>
      <c r="F61" s="31" t="str">
        <f>SUBSTITUTE("Sp.man: 0.00%",".",IF(VALUE("1.2")=1.2,".",","),2)</f>
        <v>Sp.man: 0.00%</v>
      </c>
      <c r="G61" s="31" t="str">
        <f>SUBSTITUTE("Sp.uti: 0.00%",".",IF(VALUE("1.2")=1.2,".",","),2)</f>
        <v>Sp.uti: 0.00%</v>
      </c>
    </row>
    <row r="62" spans="1:9" x14ac:dyDescent="0.25">
      <c r="A62" s="54" t="s">
        <v>846</v>
      </c>
      <c r="B62" s="55"/>
      <c r="C62" s="55"/>
      <c r="D62" s="55"/>
      <c r="E62" s="55"/>
      <c r="F62" s="55"/>
      <c r="G62" s="55"/>
    </row>
    <row r="63" spans="1:9" x14ac:dyDescent="0.25">
      <c r="A63" s="55"/>
      <c r="B63" s="55"/>
      <c r="C63" s="55"/>
      <c r="D63" s="55"/>
      <c r="E63" s="55"/>
      <c r="F63" s="55"/>
      <c r="G63" s="55"/>
    </row>
    <row r="64" spans="1:9" x14ac:dyDescent="0.25">
      <c r="A64" s="52" t="s">
        <v>27</v>
      </c>
      <c r="B64" s="53"/>
      <c r="C64" s="53"/>
      <c r="D64" s="53"/>
      <c r="E64" s="53"/>
      <c r="F64" s="53"/>
      <c r="G64" s="53"/>
      <c r="H64" s="33"/>
      <c r="I64" s="34"/>
    </row>
    <row r="65" spans="1:9" x14ac:dyDescent="0.25">
      <c r="B65" s="2">
        <v>10</v>
      </c>
      <c r="C65" s="3" t="s">
        <v>891</v>
      </c>
      <c r="D65" s="5" t="s">
        <v>76</v>
      </c>
      <c r="G65" s="6">
        <v>1</v>
      </c>
    </row>
    <row r="66" spans="1:9" x14ac:dyDescent="0.25">
      <c r="D66" s="31" t="str">
        <f>SUBSTITUTE("Sp.mat: 0.00%",".",IF(VALUE("1.2")=1.2,".",","),2)</f>
        <v>Sp.mat: 0.00%</v>
      </c>
      <c r="F66" s="31" t="str">
        <f>SUBSTITUTE("Sp.man: 0.00%",".",IF(VALUE("1.2")=1.2,".",","),2)</f>
        <v>Sp.man: 0.00%</v>
      </c>
      <c r="G66" s="31" t="str">
        <f>SUBSTITUTE("Sp.uti: 0.00%",".",IF(VALUE("1.2")=1.2,".",","),2)</f>
        <v>Sp.uti: 0.00%</v>
      </c>
    </row>
    <row r="67" spans="1:9" x14ac:dyDescent="0.25">
      <c r="A67" s="54" t="s">
        <v>892</v>
      </c>
      <c r="B67" s="55"/>
      <c r="C67" s="55"/>
      <c r="D67" s="55"/>
      <c r="E67" s="55"/>
      <c r="F67" s="55"/>
      <c r="G67" s="55"/>
    </row>
    <row r="68" spans="1:9" x14ac:dyDescent="0.25">
      <c r="A68" s="55"/>
      <c r="B68" s="55"/>
      <c r="C68" s="55"/>
      <c r="D68" s="55"/>
      <c r="E68" s="55"/>
      <c r="F68" s="55"/>
      <c r="G68" s="55"/>
    </row>
    <row r="69" spans="1:9" x14ac:dyDescent="0.25">
      <c r="A69" s="52" t="s">
        <v>27</v>
      </c>
      <c r="B69" s="53"/>
      <c r="C69" s="53"/>
      <c r="D69" s="53"/>
      <c r="E69" s="53"/>
      <c r="F69" s="53"/>
      <c r="G69" s="53"/>
      <c r="H69" s="33"/>
      <c r="I69" s="34"/>
    </row>
    <row r="70" spans="1:9" x14ac:dyDescent="0.25">
      <c r="B70" s="2">
        <v>11</v>
      </c>
      <c r="C70" s="3" t="s">
        <v>893</v>
      </c>
      <c r="D70" s="5" t="s">
        <v>76</v>
      </c>
      <c r="G70" s="6">
        <v>12</v>
      </c>
    </row>
    <row r="71" spans="1:9" x14ac:dyDescent="0.25">
      <c r="D71" s="31" t="str">
        <f>SUBSTITUTE("Sp.mat: 0.00%",".",IF(VALUE("1.2")=1.2,".",","),2)</f>
        <v>Sp.mat: 0.00%</v>
      </c>
      <c r="F71" s="31" t="str">
        <f>SUBSTITUTE("Sp.man: 0.00%",".",IF(VALUE("1.2")=1.2,".",","),2)</f>
        <v>Sp.man: 0.00%</v>
      </c>
      <c r="G71" s="31" t="str">
        <f>SUBSTITUTE("Sp.uti: 0.00%",".",IF(VALUE("1.2")=1.2,".",","),2)</f>
        <v>Sp.uti: 0.00%</v>
      </c>
    </row>
    <row r="72" spans="1:9" x14ac:dyDescent="0.25">
      <c r="A72" s="54" t="s">
        <v>894</v>
      </c>
      <c r="B72" s="55"/>
      <c r="C72" s="55"/>
      <c r="D72" s="55"/>
      <c r="E72" s="55"/>
      <c r="F72" s="55"/>
      <c r="G72" s="55"/>
    </row>
    <row r="73" spans="1:9" x14ac:dyDescent="0.25">
      <c r="A73" s="55"/>
      <c r="B73" s="55"/>
      <c r="C73" s="55"/>
      <c r="D73" s="55"/>
      <c r="E73" s="55"/>
      <c r="F73" s="55"/>
      <c r="G73" s="55"/>
    </row>
    <row r="74" spans="1:9" x14ac:dyDescent="0.25">
      <c r="A74" s="52" t="s">
        <v>27</v>
      </c>
      <c r="B74" s="53"/>
      <c r="C74" s="53"/>
      <c r="D74" s="53"/>
      <c r="E74" s="53"/>
      <c r="F74" s="53"/>
      <c r="G74" s="53"/>
      <c r="H74" s="33"/>
      <c r="I74" s="34"/>
    </row>
    <row r="75" spans="1:9" x14ac:dyDescent="0.25">
      <c r="B75" s="2">
        <v>12</v>
      </c>
      <c r="C75" s="3" t="s">
        <v>895</v>
      </c>
      <c r="D75" s="5" t="s">
        <v>76</v>
      </c>
      <c r="G75" s="6">
        <v>5</v>
      </c>
    </row>
    <row r="76" spans="1:9" x14ac:dyDescent="0.25">
      <c r="D76" s="31" t="str">
        <f>SUBSTITUTE("Sp.mat: 0.00%",".",IF(VALUE("1.2")=1.2,".",","),2)</f>
        <v>Sp.mat: 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54" t="s">
        <v>896</v>
      </c>
      <c r="B77" s="55"/>
      <c r="C77" s="55"/>
      <c r="D77" s="55"/>
      <c r="E77" s="55"/>
      <c r="F77" s="55"/>
      <c r="G77" s="55"/>
    </row>
    <row r="78" spans="1:9" x14ac:dyDescent="0.25">
      <c r="A78" s="55"/>
      <c r="B78" s="55"/>
      <c r="C78" s="55"/>
      <c r="D78" s="55"/>
      <c r="E78" s="55"/>
      <c r="F78" s="55"/>
      <c r="G78" s="55"/>
    </row>
    <row r="79" spans="1:9" x14ac:dyDescent="0.25">
      <c r="A79" s="52" t="s">
        <v>27</v>
      </c>
      <c r="B79" s="53"/>
      <c r="C79" s="53"/>
      <c r="D79" s="53"/>
      <c r="E79" s="53"/>
      <c r="F79" s="53"/>
      <c r="G79" s="53"/>
      <c r="H79" s="33"/>
      <c r="I79" s="34"/>
    </row>
    <row r="80" spans="1:9" x14ac:dyDescent="0.25">
      <c r="B80" s="2">
        <v>13</v>
      </c>
      <c r="C80" s="3" t="s">
        <v>152</v>
      </c>
      <c r="D80" s="5" t="s">
        <v>144</v>
      </c>
      <c r="G80" s="6">
        <v>2</v>
      </c>
    </row>
    <row r="81" spans="1:19" x14ac:dyDescent="0.25">
      <c r="D81" s="31" t="str">
        <f>SUBSTITUTE("Sp.mat: 0.00%",".",IF(VALUE("1.2")=1.2,".",","),2)</f>
        <v>Sp.mat: 0.00%</v>
      </c>
      <c r="F81" s="31" t="str">
        <f>SUBSTITUTE("Sp.man: 0.00%",".",IF(VALUE("1.2")=1.2,".",","),2)</f>
        <v>Sp.man: 0.00%</v>
      </c>
      <c r="G81" s="31" t="str">
        <f>SUBSTITUTE("Sp.uti: 0.00%",".",IF(VALUE("1.2")=1.2,".",","),2)</f>
        <v>Sp.uti: 0.00%</v>
      </c>
    </row>
    <row r="82" spans="1:19" x14ac:dyDescent="0.25">
      <c r="A82" s="54" t="s">
        <v>153</v>
      </c>
      <c r="B82" s="55"/>
      <c r="C82" s="55"/>
      <c r="D82" s="55"/>
      <c r="E82" s="55"/>
      <c r="F82" s="55"/>
      <c r="G82" s="55"/>
    </row>
    <row r="83" spans="1:19" x14ac:dyDescent="0.25">
      <c r="A83" s="55"/>
      <c r="B83" s="55"/>
      <c r="C83" s="55"/>
      <c r="D83" s="55"/>
      <c r="E83" s="55"/>
      <c r="F83" s="55"/>
      <c r="G83" s="55"/>
    </row>
    <row r="84" spans="1:19" x14ac:dyDescent="0.25">
      <c r="A84" s="52" t="s">
        <v>27</v>
      </c>
      <c r="B84" s="53"/>
      <c r="C84" s="53"/>
      <c r="D84" s="53"/>
      <c r="E84" s="53"/>
      <c r="F84" s="53"/>
      <c r="G84" s="53"/>
      <c r="H84" s="33"/>
      <c r="I84" s="34"/>
    </row>
    <row r="85" spans="1:19" x14ac:dyDescent="0.25">
      <c r="B85" s="2">
        <v>14</v>
      </c>
      <c r="C85" s="3" t="s">
        <v>424</v>
      </c>
      <c r="D85" s="5" t="s">
        <v>144</v>
      </c>
      <c r="G85" s="6">
        <v>2</v>
      </c>
    </row>
    <row r="86" spans="1:1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19" x14ac:dyDescent="0.25">
      <c r="A87" s="54" t="s">
        <v>425</v>
      </c>
      <c r="B87" s="55"/>
      <c r="C87" s="55"/>
      <c r="D87" s="55"/>
      <c r="E87" s="55"/>
      <c r="F87" s="55"/>
      <c r="G87" s="55"/>
    </row>
    <row r="88" spans="1:19" x14ac:dyDescent="0.25">
      <c r="A88" s="55"/>
      <c r="B88" s="55"/>
      <c r="C88" s="55"/>
      <c r="D88" s="55"/>
      <c r="E88" s="55"/>
      <c r="F88" s="55"/>
      <c r="G88" s="55"/>
    </row>
    <row r="89" spans="1:19" x14ac:dyDescent="0.25">
      <c r="A89" s="52" t="s">
        <v>27</v>
      </c>
      <c r="B89" s="53"/>
      <c r="C89" s="53"/>
      <c r="D89" s="53"/>
      <c r="E89" s="53"/>
      <c r="F89" s="53"/>
      <c r="G89" s="53"/>
      <c r="H89" s="33"/>
      <c r="I89" s="34"/>
    </row>
    <row r="90" spans="1:19" x14ac:dyDescent="0.25">
      <c r="B90" s="37" t="s">
        <v>154</v>
      </c>
      <c r="E90" s="4">
        <f>SUMIF(J13:J89,"1",I13:I89)</f>
        <v>0</v>
      </c>
      <c r="F90" s="4">
        <f>SUMIF(J13:J89,"2",I13:I89)</f>
        <v>0</v>
      </c>
      <c r="G90" s="4">
        <f>SUMIF(J13:J89,"3",I13:I89)</f>
        <v>0</v>
      </c>
      <c r="H90" s="4">
        <f>SUMIF(J13:J89,"4",I13:I89)</f>
        <v>0</v>
      </c>
      <c r="I90" s="4">
        <f>SUMIF(J13:J89,"5",I13:I89)</f>
        <v>0</v>
      </c>
      <c r="K90" s="4">
        <f>SUMIF(J13:J89,"3",K13:K89)</f>
        <v>0</v>
      </c>
      <c r="L90" s="4">
        <f>SUMIF(J13:J89,"3",L13:L89)</f>
        <v>0</v>
      </c>
      <c r="M90" s="4">
        <f>SUMIF(J13:J89,"3",M13:M89)</f>
        <v>0</v>
      </c>
      <c r="N90" s="4">
        <f>SUMIF(J13:J89,"4",N13:N89)</f>
        <v>0</v>
      </c>
      <c r="O90" s="4">
        <f>SUMIF(J13:J89,"4",O13:O89)</f>
        <v>0</v>
      </c>
      <c r="P90" s="4">
        <f>SUMIF(J13:J89,"4",P13:P89)</f>
        <v>0</v>
      </c>
      <c r="Q90" s="4">
        <f>SUMIF(J13:J89,"4",Q13:Q89)</f>
        <v>0</v>
      </c>
      <c r="R90" s="4">
        <f>SUMIF(J13:J89,"4",R13:R89)</f>
        <v>0</v>
      </c>
      <c r="S90" s="4">
        <f>SUMIF(J13:J89,"4",S13:S89)</f>
        <v>0</v>
      </c>
    </row>
    <row r="91" spans="1:19" hidden="1" x14ac:dyDescent="0.25">
      <c r="B91" s="37" t="s">
        <v>155</v>
      </c>
    </row>
    <row r="92" spans="1:19" hidden="1" x14ac:dyDescent="0.25">
      <c r="B92" s="37" t="s">
        <v>156</v>
      </c>
      <c r="G92" s="4">
        <f>$K$90*1</f>
        <v>0</v>
      </c>
    </row>
    <row r="93" spans="1:19" hidden="1" x14ac:dyDescent="0.25">
      <c r="B93" s="37" t="s">
        <v>157</v>
      </c>
      <c r="G93" s="4">
        <f>$L$90*1</f>
        <v>0</v>
      </c>
    </row>
    <row r="94" spans="1:19" hidden="1" x14ac:dyDescent="0.25">
      <c r="B94" s="37" t="s">
        <v>158</v>
      </c>
      <c r="G94" s="4">
        <f>G90-G92-G93</f>
        <v>0</v>
      </c>
    </row>
    <row r="95" spans="1:19" hidden="1" x14ac:dyDescent="0.25">
      <c r="B95" s="37" t="s">
        <v>159</v>
      </c>
      <c r="E95" s="4">
        <f>IF("G"="Nu",0*1,0)</f>
        <v>0</v>
      </c>
      <c r="I95" s="4">
        <f>E95</f>
        <v>0</v>
      </c>
    </row>
    <row r="96" spans="1:19" hidden="1" x14ac:dyDescent="0.25">
      <c r="B96" s="37" t="s">
        <v>160</v>
      </c>
      <c r="D96" s="38" t="str">
        <f>CONCATENATE(TEXT(0,REPLACE("#.####",2,1,"."))," x")</f>
        <v>. x</v>
      </c>
      <c r="E96" s="4">
        <f>IF("G"="Nu",0*1,0)</f>
        <v>0</v>
      </c>
      <c r="I96" s="4">
        <f>E96*0</f>
        <v>0</v>
      </c>
    </row>
    <row r="97" spans="2:9" x14ac:dyDescent="0.25">
      <c r="B97" s="37" t="s">
        <v>161</v>
      </c>
      <c r="E97" s="4">
        <f>0</f>
        <v>0</v>
      </c>
      <c r="F97" s="4">
        <f>0</f>
        <v>0</v>
      </c>
      <c r="G97" s="4">
        <f>0</f>
        <v>0</v>
      </c>
      <c r="H97" s="4">
        <f>IF(H90=0,1,H108/H90)</f>
        <v>1</v>
      </c>
    </row>
    <row r="98" spans="2:9" x14ac:dyDescent="0.25">
      <c r="B98" s="39" t="s">
        <v>162</v>
      </c>
      <c r="C98" s="40"/>
      <c r="D98" s="41"/>
      <c r="E98" s="42"/>
      <c r="F98" s="42"/>
      <c r="G98" s="43"/>
      <c r="H98" s="32"/>
      <c r="I98" s="44"/>
    </row>
    <row r="99" spans="2:9" hidden="1" x14ac:dyDescent="0.25">
      <c r="B99" s="45" t="str">
        <f>CONCATENATE("  ","Impozit manopera        ")</f>
        <v xml:space="preserve">  Impozit manopera        </v>
      </c>
      <c r="D99" s="38">
        <f>0</f>
        <v>0</v>
      </c>
      <c r="F99" s="4">
        <f>F90*F97*D99</f>
        <v>0</v>
      </c>
      <c r="I99" s="46">
        <f t="shared" ref="I99:I106" si="0">F99</f>
        <v>0</v>
      </c>
    </row>
    <row r="100" spans="2:9" x14ac:dyDescent="0.25">
      <c r="B100" s="45" t="str">
        <f>CONCATENATE("  ","C.A.S.                  ")</f>
        <v xml:space="preserve">  C.A.S.                  </v>
      </c>
      <c r="D100" s="38">
        <f>0</f>
        <v>0</v>
      </c>
      <c r="F100" s="4">
        <f>(F90*F97+F99)*D100</f>
        <v>0</v>
      </c>
      <c r="I100" s="4">
        <f t="shared" si="0"/>
        <v>0</v>
      </c>
    </row>
    <row r="101" spans="2:9" x14ac:dyDescent="0.25">
      <c r="B101" s="45" t="str">
        <f>CONCATENATE("  ","C.A.S.S.                ")</f>
        <v xml:space="preserve">  C.A.S.S.                </v>
      </c>
      <c r="D101" s="38">
        <f>0</f>
        <v>0</v>
      </c>
      <c r="F101" s="4">
        <f>(F90*F97+F99)*D101</f>
        <v>0</v>
      </c>
      <c r="I101" s="4">
        <f t="shared" si="0"/>
        <v>0</v>
      </c>
    </row>
    <row r="102" spans="2:9" x14ac:dyDescent="0.25">
      <c r="B102" s="45" t="str">
        <f>CONCATENATE("  ","Aj.somaj                ")</f>
        <v xml:space="preserve">  Aj.somaj                </v>
      </c>
      <c r="D102" s="38">
        <f>0</f>
        <v>0</v>
      </c>
      <c r="F102" s="4">
        <f>(F90*F97+F99)*D102</f>
        <v>0</v>
      </c>
      <c r="I102" s="4">
        <f t="shared" si="0"/>
        <v>0</v>
      </c>
    </row>
    <row r="103" spans="2:9" x14ac:dyDescent="0.25">
      <c r="B103" s="45" t="str">
        <f>CONCATENATE("  ","Acc. munca, boli profes.")</f>
        <v xml:space="preserve">  Acc. munca, boli profes.</v>
      </c>
      <c r="D103" s="38">
        <f>0</f>
        <v>0</v>
      </c>
      <c r="F103" s="4">
        <f>(F90*F97+F99)*D103</f>
        <v>0</v>
      </c>
      <c r="I103" s="4">
        <f t="shared" si="0"/>
        <v>0</v>
      </c>
    </row>
    <row r="104" spans="2:9" x14ac:dyDescent="0.25">
      <c r="B104" s="45" t="str">
        <f>CONCATENATE("  ","Contr.Concedii Medicale ")</f>
        <v xml:space="preserve">  Contr.Concedii Medicale </v>
      </c>
      <c r="D104" s="38">
        <f>0</f>
        <v>0</v>
      </c>
      <c r="F104" s="4">
        <f>(F90*F97+F99)*D104</f>
        <v>0</v>
      </c>
      <c r="I104" s="4">
        <f t="shared" si="0"/>
        <v>0</v>
      </c>
    </row>
    <row r="105" spans="2:9" x14ac:dyDescent="0.25">
      <c r="B105" s="45" t="str">
        <f>CONCATENATE("  ","Comision ITM            ")</f>
        <v xml:space="preserve">  Comision ITM            </v>
      </c>
      <c r="D105" s="38">
        <f>0</f>
        <v>0</v>
      </c>
      <c r="F105" s="4">
        <f>(F90*F97+F99)*D105</f>
        <v>0</v>
      </c>
      <c r="I105" s="4">
        <f t="shared" si="0"/>
        <v>0</v>
      </c>
    </row>
    <row r="106" spans="2:9" x14ac:dyDescent="0.25">
      <c r="B106" s="45" t="str">
        <f>CONCATENATE("  ","Fond garantare salarii  ")</f>
        <v xml:space="preserve">  Fond garantare salarii  </v>
      </c>
      <c r="D106" s="38">
        <f>0</f>
        <v>0</v>
      </c>
      <c r="F106" s="4">
        <f>(F90*F97+F99)*D106</f>
        <v>0</v>
      </c>
      <c r="I106" s="4">
        <f t="shared" si="0"/>
        <v>0</v>
      </c>
    </row>
    <row r="107" spans="2:9" hidden="1" x14ac:dyDescent="0.25">
      <c r="B107" s="45" t="str">
        <f>CONCATENATE("  ","Chelt.tr.aprov.,depozit.")</f>
        <v xml:space="preserve">  Chelt.tr.aprov.,depozit.</v>
      </c>
      <c r="D107" s="38">
        <f>0</f>
        <v>0</v>
      </c>
      <c r="E107" s="4">
        <f>(E90+I95+I96)*E97*D107</f>
        <v>0</v>
      </c>
      <c r="I107" s="4">
        <f>E107</f>
        <v>0</v>
      </c>
    </row>
    <row r="108" spans="2:9" x14ac:dyDescent="0.25">
      <c r="B108" s="39" t="s">
        <v>163</v>
      </c>
      <c r="C108" s="40"/>
      <c r="D108" s="41"/>
      <c r="E108" s="44">
        <f>(E90+I95+I96)*E97+E107</f>
        <v>0</v>
      </c>
      <c r="F108" s="44">
        <f>F90*F97+F99+F100+F101+F102+F103+F104+F105+F106</f>
        <v>0</v>
      </c>
      <c r="G108" s="44">
        <f>G90*G97</f>
        <v>0</v>
      </c>
      <c r="H108" s="44">
        <f>($N$90*0+$O$90*0+$P$90*0)*1</f>
        <v>0</v>
      </c>
      <c r="I108" s="44">
        <f>SUM(E108:H108)</f>
        <v>0</v>
      </c>
    </row>
    <row r="109" spans="2:9" x14ac:dyDescent="0.25">
      <c r="B109" s="39" t="s">
        <v>164</v>
      </c>
      <c r="C109" s="40"/>
      <c r="D109" s="47">
        <f>0</f>
        <v>0</v>
      </c>
      <c r="E109" s="42" t="s">
        <v>165</v>
      </c>
      <c r="F109" s="42"/>
      <c r="G109" s="43"/>
      <c r="H109" s="32"/>
      <c r="I109" s="44">
        <f>I108*D109</f>
        <v>0</v>
      </c>
    </row>
    <row r="110" spans="2:9" x14ac:dyDescent="0.25">
      <c r="B110" s="39" t="s">
        <v>166</v>
      </c>
      <c r="C110" s="40"/>
      <c r="D110" s="47">
        <f>0</f>
        <v>0</v>
      </c>
      <c r="E110" s="42" t="s">
        <v>167</v>
      </c>
      <c r="F110" s="42"/>
      <c r="G110" s="43"/>
      <c r="H110" s="32"/>
      <c r="I110" s="44">
        <f>(I108+I109)*D110</f>
        <v>0</v>
      </c>
    </row>
    <row r="111" spans="2:9" hidden="1" x14ac:dyDescent="0.25">
      <c r="B111" s="37" t="s">
        <v>159</v>
      </c>
      <c r="D111" s="42" t="str">
        <f>CONCATENATE(TEXT(0,REPLACE("#.####",2,1,"."))," x")</f>
        <v>. x</v>
      </c>
      <c r="E111" s="4">
        <f>IF("G"="Nu",0*1,0)</f>
        <v>0</v>
      </c>
      <c r="I111" s="4">
        <f>E111*0</f>
        <v>0</v>
      </c>
    </row>
    <row r="112" spans="2:9" hidden="1" x14ac:dyDescent="0.25">
      <c r="B112" s="37" t="s">
        <v>160</v>
      </c>
      <c r="D112" s="38" t="str">
        <f>CONCATENATE(TEXT(0,REPLACE("#.####",2,1,"."))," x ",TEXT(0,REPLACE("#.####",2,1,"."))," x")</f>
        <v>. x . x</v>
      </c>
      <c r="E112" s="4">
        <f>IF("G"="Nu",0*1,0)</f>
        <v>0</v>
      </c>
      <c r="I112" s="4">
        <f>E112*0*0</f>
        <v>0</v>
      </c>
    </row>
    <row r="113" spans="1:9" x14ac:dyDescent="0.25">
      <c r="B113" s="39" t="s">
        <v>168</v>
      </c>
      <c r="C113" s="40"/>
      <c r="D113" s="49" t="s">
        <v>169</v>
      </c>
      <c r="E113" s="42"/>
      <c r="F113" s="42"/>
      <c r="G113" s="43"/>
      <c r="H113" s="32"/>
      <c r="I113" s="44">
        <f>I108+I109+I110+I111+I112</f>
        <v>0</v>
      </c>
    </row>
    <row r="114" spans="1:9" x14ac:dyDescent="0.25">
      <c r="B114" s="48"/>
      <c r="C114" s="40"/>
      <c r="D114" s="41"/>
      <c r="E114" s="42"/>
      <c r="F114" s="42"/>
      <c r="G114" s="43"/>
      <c r="H114" s="32"/>
      <c r="I114" s="44"/>
    </row>
    <row r="116" spans="1:9" x14ac:dyDescent="0.25">
      <c r="A116" s="51" t="s">
        <v>1699</v>
      </c>
    </row>
    <row r="117" spans="1:9" x14ac:dyDescent="0.25">
      <c r="A117" s="51" t="s">
        <v>1700</v>
      </c>
    </row>
  </sheetData>
  <mergeCells count="40">
    <mergeCell ref="A15:G16"/>
    <mergeCell ref="A1:D1"/>
    <mergeCell ref="A2:I2"/>
    <mergeCell ref="A4:I4"/>
    <mergeCell ref="A5:I5"/>
    <mergeCell ref="A6:H6"/>
    <mergeCell ref="A39:G40"/>
    <mergeCell ref="A17:G17"/>
    <mergeCell ref="A18:I18"/>
    <mergeCell ref="A21:G22"/>
    <mergeCell ref="A23:G23"/>
    <mergeCell ref="A24:I24"/>
    <mergeCell ref="A27:G28"/>
    <mergeCell ref="A29:G29"/>
    <mergeCell ref="A30:I30"/>
    <mergeCell ref="A33:G34"/>
    <mergeCell ref="A35:G35"/>
    <mergeCell ref="A36:I36"/>
    <mergeCell ref="A64:G64"/>
    <mergeCell ref="A41:G41"/>
    <mergeCell ref="A42:I42"/>
    <mergeCell ref="A45:G46"/>
    <mergeCell ref="A47:G47"/>
    <mergeCell ref="A50:G51"/>
    <mergeCell ref="A52:G52"/>
    <mergeCell ref="A53:I53"/>
    <mergeCell ref="A56:G57"/>
    <mergeCell ref="A58:G58"/>
    <mergeCell ref="A59:I59"/>
    <mergeCell ref="A62:G63"/>
    <mergeCell ref="A82:G83"/>
    <mergeCell ref="A84:G84"/>
    <mergeCell ref="A87:G88"/>
    <mergeCell ref="A89:G89"/>
    <mergeCell ref="A67:G68"/>
    <mergeCell ref="A69:G69"/>
    <mergeCell ref="A72:G73"/>
    <mergeCell ref="A74:G74"/>
    <mergeCell ref="A77:G78"/>
    <mergeCell ref="A79:G79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7" max="16383" man="1"/>
    <brk id="11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T576"/>
  <sheetViews>
    <sheetView topLeftCell="A540" workbookViewId="0">
      <selection activeCell="T573" sqref="T573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897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898</v>
      </c>
      <c r="D13" s="26" t="s">
        <v>144</v>
      </c>
      <c r="E13" s="27"/>
      <c r="F13" s="27"/>
      <c r="G13" s="28">
        <v>0.3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899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900</v>
      </c>
      <c r="D18" s="5" t="s">
        <v>52</v>
      </c>
      <c r="G18" s="6">
        <v>6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901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902</v>
      </c>
      <c r="D23" s="5" t="s">
        <v>76</v>
      </c>
      <c r="G23" s="6">
        <v>6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903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904</v>
      </c>
      <c r="D28" s="5" t="s">
        <v>76</v>
      </c>
      <c r="G28" s="6">
        <v>6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905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906</v>
      </c>
      <c r="D33" s="5" t="s">
        <v>76</v>
      </c>
      <c r="G33" s="6">
        <v>1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907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908</v>
      </c>
      <c r="D38" s="5" t="s">
        <v>52</v>
      </c>
      <c r="G38" s="6">
        <v>18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909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910</v>
      </c>
      <c r="D43" s="5" t="s">
        <v>76</v>
      </c>
      <c r="G43" s="6">
        <v>9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911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912</v>
      </c>
      <c r="D48" s="5" t="s">
        <v>76</v>
      </c>
      <c r="G48" s="6">
        <v>6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913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914</v>
      </c>
      <c r="D53" s="5" t="s">
        <v>76</v>
      </c>
      <c r="G53" s="6">
        <v>2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915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2" t="s">
        <v>27</v>
      </c>
      <c r="B57" s="53"/>
      <c r="C57" s="53"/>
      <c r="D57" s="53"/>
      <c r="E57" s="53"/>
      <c r="F57" s="53"/>
      <c r="G57" s="53"/>
      <c r="H57" s="33"/>
      <c r="I57" s="34"/>
    </row>
    <row r="58" spans="1:9" x14ac:dyDescent="0.25">
      <c r="B58" s="2">
        <v>10</v>
      </c>
      <c r="C58" s="3" t="s">
        <v>916</v>
      </c>
      <c r="D58" s="5" t="s">
        <v>76</v>
      </c>
      <c r="G58" s="6">
        <v>3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917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11</v>
      </c>
      <c r="C63" s="3" t="s">
        <v>918</v>
      </c>
      <c r="D63" s="5" t="s">
        <v>76</v>
      </c>
      <c r="G63" s="6">
        <v>2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919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2" t="s">
        <v>27</v>
      </c>
      <c r="B67" s="53"/>
      <c r="C67" s="53"/>
      <c r="D67" s="53"/>
      <c r="E67" s="53"/>
      <c r="F67" s="53"/>
      <c r="G67" s="53"/>
      <c r="H67" s="33"/>
      <c r="I67" s="34"/>
    </row>
    <row r="68" spans="1:9" x14ac:dyDescent="0.25">
      <c r="B68" s="2">
        <v>12</v>
      </c>
      <c r="C68" s="3" t="s">
        <v>920</v>
      </c>
      <c r="D68" s="5" t="s">
        <v>76</v>
      </c>
      <c r="G68" s="6">
        <v>5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54" t="s">
        <v>921</v>
      </c>
      <c r="B70" s="55"/>
      <c r="C70" s="55"/>
      <c r="D70" s="55"/>
      <c r="E70" s="55"/>
      <c r="F70" s="55"/>
      <c r="G70" s="55"/>
    </row>
    <row r="71" spans="1:9" x14ac:dyDescent="0.25">
      <c r="A71" s="55"/>
      <c r="B71" s="55"/>
      <c r="C71" s="55"/>
      <c r="D71" s="55"/>
      <c r="E71" s="55"/>
      <c r="F71" s="55"/>
      <c r="G71" s="55"/>
    </row>
    <row r="72" spans="1:9" x14ac:dyDescent="0.25">
      <c r="A72" s="52" t="s">
        <v>27</v>
      </c>
      <c r="B72" s="53"/>
      <c r="C72" s="53"/>
      <c r="D72" s="53"/>
      <c r="E72" s="53"/>
      <c r="F72" s="53"/>
      <c r="G72" s="53"/>
      <c r="H72" s="33"/>
      <c r="I72" s="34"/>
    </row>
    <row r="73" spans="1:9" x14ac:dyDescent="0.25">
      <c r="B73" s="2">
        <v>13</v>
      </c>
      <c r="C73" s="3" t="s">
        <v>922</v>
      </c>
      <c r="D73" s="5" t="s">
        <v>144</v>
      </c>
      <c r="G73" s="6">
        <v>0.9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54" t="s">
        <v>923</v>
      </c>
      <c r="B75" s="55"/>
      <c r="C75" s="55"/>
      <c r="D75" s="55"/>
      <c r="E75" s="55"/>
      <c r="F75" s="55"/>
      <c r="G75" s="55"/>
    </row>
    <row r="76" spans="1:9" x14ac:dyDescent="0.25">
      <c r="A76" s="55"/>
      <c r="B76" s="55"/>
      <c r="C76" s="55"/>
      <c r="D76" s="55"/>
      <c r="E76" s="55"/>
      <c r="F76" s="55"/>
      <c r="G76" s="55"/>
    </row>
    <row r="77" spans="1:9" x14ac:dyDescent="0.25">
      <c r="A77" s="52" t="s">
        <v>27</v>
      </c>
      <c r="B77" s="53"/>
      <c r="C77" s="53"/>
      <c r="D77" s="53"/>
      <c r="E77" s="53"/>
      <c r="F77" s="53"/>
      <c r="G77" s="53"/>
      <c r="H77" s="33"/>
      <c r="I77" s="34"/>
    </row>
    <row r="78" spans="1:9" x14ac:dyDescent="0.25">
      <c r="B78" s="2">
        <v>14</v>
      </c>
      <c r="C78" s="3" t="s">
        <v>924</v>
      </c>
      <c r="D78" s="5" t="s">
        <v>52</v>
      </c>
      <c r="G78" s="6">
        <v>28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54" t="s">
        <v>925</v>
      </c>
      <c r="B80" s="55"/>
      <c r="C80" s="55"/>
      <c r="D80" s="55"/>
      <c r="E80" s="55"/>
      <c r="F80" s="55"/>
      <c r="G80" s="55"/>
    </row>
    <row r="81" spans="1:9" x14ac:dyDescent="0.25">
      <c r="A81" s="55"/>
      <c r="B81" s="55"/>
      <c r="C81" s="55"/>
      <c r="D81" s="55"/>
      <c r="E81" s="55"/>
      <c r="F81" s="55"/>
      <c r="G81" s="55"/>
    </row>
    <row r="82" spans="1:9" x14ac:dyDescent="0.25">
      <c r="A82" s="52" t="s">
        <v>27</v>
      </c>
      <c r="B82" s="53"/>
      <c r="C82" s="53"/>
      <c r="D82" s="53"/>
      <c r="E82" s="53"/>
      <c r="F82" s="53"/>
      <c r="G82" s="53"/>
      <c r="H82" s="33"/>
      <c r="I82" s="34"/>
    </row>
    <row r="83" spans="1:9" x14ac:dyDescent="0.25">
      <c r="B83" s="2">
        <v>15</v>
      </c>
      <c r="C83" s="3" t="s">
        <v>926</v>
      </c>
      <c r="D83" s="5" t="s">
        <v>76</v>
      </c>
      <c r="G83" s="6">
        <v>11</v>
      </c>
    </row>
    <row r="84" spans="1:9" x14ac:dyDescent="0.25">
      <c r="D84" s="31" t="str">
        <f>SUBSTITUTE("Sp.mat: 0.00%",".",IF(VALUE("1.2")=1.2,".",","),2)</f>
        <v>Sp.mat: 0.00%</v>
      </c>
      <c r="F84" s="31" t="str">
        <f>SUBSTITUTE("Sp.man: 0.00%",".",IF(VALUE("1.2")=1.2,".",","),2)</f>
        <v>Sp.man: 0.00%</v>
      </c>
      <c r="G84" s="31" t="str">
        <f>SUBSTITUTE("Sp.uti: 0.00%",".",IF(VALUE("1.2")=1.2,".",","),2)</f>
        <v>Sp.uti: 0.00%</v>
      </c>
    </row>
    <row r="85" spans="1:9" x14ac:dyDescent="0.25">
      <c r="A85" s="54" t="s">
        <v>927</v>
      </c>
      <c r="B85" s="55"/>
      <c r="C85" s="55"/>
      <c r="D85" s="55"/>
      <c r="E85" s="55"/>
      <c r="F85" s="55"/>
      <c r="G85" s="55"/>
    </row>
    <row r="86" spans="1:9" x14ac:dyDescent="0.25">
      <c r="A86" s="55"/>
      <c r="B86" s="55"/>
      <c r="C86" s="55"/>
      <c r="D86" s="55"/>
      <c r="E86" s="55"/>
      <c r="F86" s="55"/>
      <c r="G86" s="55"/>
    </row>
    <row r="87" spans="1:9" x14ac:dyDescent="0.25">
      <c r="A87" s="52" t="s">
        <v>27</v>
      </c>
      <c r="B87" s="53"/>
      <c r="C87" s="53"/>
      <c r="D87" s="53"/>
      <c r="E87" s="53"/>
      <c r="F87" s="53"/>
      <c r="G87" s="53"/>
      <c r="H87" s="33"/>
      <c r="I87" s="34"/>
    </row>
    <row r="88" spans="1:9" x14ac:dyDescent="0.25">
      <c r="B88" s="2">
        <v>16</v>
      </c>
      <c r="C88" s="3" t="s">
        <v>928</v>
      </c>
      <c r="D88" s="5" t="s">
        <v>76</v>
      </c>
      <c r="G88" s="6">
        <v>8</v>
      </c>
    </row>
    <row r="89" spans="1:9" x14ac:dyDescent="0.25">
      <c r="D89" s="31" t="str">
        <f>SUBSTITUTE("Sp.mat: 0.00%",".",IF(VALUE("1.2")=1.2,".",","),2)</f>
        <v>Sp.mat: 0.00%</v>
      </c>
      <c r="F89" s="31" t="str">
        <f>SUBSTITUTE("Sp.man: 0.00%",".",IF(VALUE("1.2")=1.2,".",","),2)</f>
        <v>Sp.man: 0.00%</v>
      </c>
      <c r="G89" s="31" t="str">
        <f>SUBSTITUTE("Sp.uti: 0.00%",".",IF(VALUE("1.2")=1.2,".",","),2)</f>
        <v>Sp.uti: 0.00%</v>
      </c>
    </row>
    <row r="90" spans="1:9" x14ac:dyDescent="0.25">
      <c r="A90" s="54" t="s">
        <v>929</v>
      </c>
      <c r="B90" s="55"/>
      <c r="C90" s="55"/>
      <c r="D90" s="55"/>
      <c r="E90" s="55"/>
      <c r="F90" s="55"/>
      <c r="G90" s="55"/>
    </row>
    <row r="91" spans="1:9" x14ac:dyDescent="0.25">
      <c r="A91" s="55"/>
      <c r="B91" s="55"/>
      <c r="C91" s="55"/>
      <c r="D91" s="55"/>
      <c r="E91" s="55"/>
      <c r="F91" s="55"/>
      <c r="G91" s="55"/>
    </row>
    <row r="92" spans="1:9" x14ac:dyDescent="0.25">
      <c r="A92" s="52" t="s">
        <v>27</v>
      </c>
      <c r="B92" s="53"/>
      <c r="C92" s="53"/>
      <c r="D92" s="53"/>
      <c r="E92" s="53"/>
      <c r="F92" s="53"/>
      <c r="G92" s="53"/>
      <c r="H92" s="33"/>
      <c r="I92" s="34"/>
    </row>
    <row r="93" spans="1:9" x14ac:dyDescent="0.25">
      <c r="B93" s="2">
        <v>17</v>
      </c>
      <c r="C93" s="3" t="s">
        <v>930</v>
      </c>
      <c r="D93" s="5" t="s">
        <v>76</v>
      </c>
      <c r="G93" s="6">
        <v>11</v>
      </c>
    </row>
    <row r="94" spans="1:9" x14ac:dyDescent="0.25">
      <c r="D94" s="31" t="str">
        <f>SUBSTITUTE("Sp.mat: 0.00%",".",IF(VALUE("1.2")=1.2,".",","),2)</f>
        <v>Sp.mat: 0.00%</v>
      </c>
      <c r="F94" s="31" t="str">
        <f>SUBSTITUTE("Sp.man: 0.00%",".",IF(VALUE("1.2")=1.2,".",","),2)</f>
        <v>Sp.man: 0.00%</v>
      </c>
      <c r="G94" s="31" t="str">
        <f>SUBSTITUTE("Sp.uti: 0.00%",".",IF(VALUE("1.2")=1.2,".",","),2)</f>
        <v>Sp.uti: 0.00%</v>
      </c>
    </row>
    <row r="95" spans="1:9" x14ac:dyDescent="0.25">
      <c r="A95" s="54" t="s">
        <v>931</v>
      </c>
      <c r="B95" s="55"/>
      <c r="C95" s="55"/>
      <c r="D95" s="55"/>
      <c r="E95" s="55"/>
      <c r="F95" s="55"/>
      <c r="G95" s="55"/>
    </row>
    <row r="96" spans="1:9" x14ac:dyDescent="0.25">
      <c r="A96" s="55"/>
      <c r="B96" s="55"/>
      <c r="C96" s="55"/>
      <c r="D96" s="55"/>
      <c r="E96" s="55"/>
      <c r="F96" s="55"/>
      <c r="G96" s="55"/>
    </row>
    <row r="97" spans="1:9" x14ac:dyDescent="0.25">
      <c r="A97" s="52" t="s">
        <v>27</v>
      </c>
      <c r="B97" s="53"/>
      <c r="C97" s="53"/>
      <c r="D97" s="53"/>
      <c r="E97" s="53"/>
      <c r="F97" s="53"/>
      <c r="G97" s="53"/>
      <c r="H97" s="33"/>
      <c r="I97" s="34"/>
    </row>
    <row r="98" spans="1:9" x14ac:dyDescent="0.25">
      <c r="B98" s="2">
        <v>18</v>
      </c>
      <c r="C98" s="3" t="s">
        <v>932</v>
      </c>
      <c r="D98" s="5" t="s">
        <v>76</v>
      </c>
      <c r="G98" s="6">
        <v>3</v>
      </c>
    </row>
    <row r="99" spans="1:9" x14ac:dyDescent="0.25">
      <c r="D99" s="31" t="str">
        <f>SUBSTITUTE("Sp.mat: 0.00%",".",IF(VALUE("1.2")=1.2,".",","),2)</f>
        <v>Sp.mat: 0.00%</v>
      </c>
      <c r="F99" s="31" t="str">
        <f>SUBSTITUTE("Sp.man: 0.00%",".",IF(VALUE("1.2")=1.2,".",","),2)</f>
        <v>Sp.man: 0.00%</v>
      </c>
      <c r="G99" s="31" t="str">
        <f>SUBSTITUTE("Sp.uti: 0.00%",".",IF(VALUE("1.2")=1.2,".",","),2)</f>
        <v>Sp.uti: 0.00%</v>
      </c>
    </row>
    <row r="100" spans="1:9" x14ac:dyDescent="0.25">
      <c r="A100" s="54" t="s">
        <v>933</v>
      </c>
      <c r="B100" s="55"/>
      <c r="C100" s="55"/>
      <c r="D100" s="55"/>
      <c r="E100" s="55"/>
      <c r="F100" s="55"/>
      <c r="G100" s="55"/>
    </row>
    <row r="101" spans="1:9" x14ac:dyDescent="0.25">
      <c r="A101" s="55"/>
      <c r="B101" s="55"/>
      <c r="C101" s="55"/>
      <c r="D101" s="55"/>
      <c r="E101" s="55"/>
      <c r="F101" s="55"/>
      <c r="G101" s="55"/>
    </row>
    <row r="102" spans="1:9" x14ac:dyDescent="0.25">
      <c r="A102" s="52" t="s">
        <v>27</v>
      </c>
      <c r="B102" s="53"/>
      <c r="C102" s="53"/>
      <c r="D102" s="53"/>
      <c r="E102" s="53"/>
      <c r="F102" s="53"/>
      <c r="G102" s="53"/>
      <c r="H102" s="33"/>
      <c r="I102" s="34"/>
    </row>
    <row r="103" spans="1:9" x14ac:dyDescent="0.25">
      <c r="B103" s="2">
        <v>19</v>
      </c>
      <c r="C103" s="3" t="s">
        <v>934</v>
      </c>
      <c r="D103" s="5" t="s">
        <v>52</v>
      </c>
      <c r="G103" s="6">
        <v>12.5</v>
      </c>
    </row>
    <row r="104" spans="1:9" x14ac:dyDescent="0.25">
      <c r="D104" s="31" t="str">
        <f>SUBSTITUTE("Sp.mat: 0.00%",".",IF(VALUE("1.2")=1.2,".",","),2)</f>
        <v>Sp.mat: 0.00%</v>
      </c>
      <c r="F104" s="31" t="str">
        <f>SUBSTITUTE("Sp.man: 0.00%",".",IF(VALUE("1.2")=1.2,".",","),2)</f>
        <v>Sp.man: 0.00%</v>
      </c>
      <c r="G104" s="31" t="str">
        <f>SUBSTITUTE("Sp.uti: 0.00%",".",IF(VALUE("1.2")=1.2,".",","),2)</f>
        <v>Sp.uti: 0.00%</v>
      </c>
    </row>
    <row r="105" spans="1:9" x14ac:dyDescent="0.25">
      <c r="A105" s="54" t="s">
        <v>935</v>
      </c>
      <c r="B105" s="55"/>
      <c r="C105" s="55"/>
      <c r="D105" s="55"/>
      <c r="E105" s="55"/>
      <c r="F105" s="55"/>
      <c r="G105" s="55"/>
    </row>
    <row r="106" spans="1:9" x14ac:dyDescent="0.25">
      <c r="A106" s="55"/>
      <c r="B106" s="55"/>
      <c r="C106" s="55"/>
      <c r="D106" s="55"/>
      <c r="E106" s="55"/>
      <c r="F106" s="55"/>
      <c r="G106" s="55"/>
    </row>
    <row r="107" spans="1:9" x14ac:dyDescent="0.25">
      <c r="A107" s="52" t="s">
        <v>27</v>
      </c>
      <c r="B107" s="53"/>
      <c r="C107" s="53"/>
      <c r="D107" s="53"/>
      <c r="E107" s="53"/>
      <c r="F107" s="53"/>
      <c r="G107" s="53"/>
      <c r="H107" s="33"/>
      <c r="I107" s="34"/>
    </row>
    <row r="108" spans="1:9" x14ac:dyDescent="0.25">
      <c r="B108" s="2">
        <v>20</v>
      </c>
      <c r="C108" s="3" t="s">
        <v>936</v>
      </c>
      <c r="D108" s="5" t="s">
        <v>76</v>
      </c>
      <c r="G108" s="6">
        <v>11</v>
      </c>
    </row>
    <row r="109" spans="1:9" x14ac:dyDescent="0.25">
      <c r="D109" s="31" t="str">
        <f>SUBSTITUTE("Sp.mat: 0.00%",".",IF(VALUE("1.2")=1.2,".",","),2)</f>
        <v>Sp.mat: 0.00%</v>
      </c>
      <c r="F109" s="31" t="str">
        <f>SUBSTITUTE("Sp.man: 0.00%",".",IF(VALUE("1.2")=1.2,".",","),2)</f>
        <v>Sp.man: 0.00%</v>
      </c>
      <c r="G109" s="31" t="str">
        <f>SUBSTITUTE("Sp.uti: 0.00%",".",IF(VALUE("1.2")=1.2,".",","),2)</f>
        <v>Sp.uti: 0.00%</v>
      </c>
    </row>
    <row r="110" spans="1:9" x14ac:dyDescent="0.25">
      <c r="A110" s="54" t="s">
        <v>937</v>
      </c>
      <c r="B110" s="55"/>
      <c r="C110" s="55"/>
      <c r="D110" s="55"/>
      <c r="E110" s="55"/>
      <c r="F110" s="55"/>
      <c r="G110" s="55"/>
    </row>
    <row r="111" spans="1:9" x14ac:dyDescent="0.25">
      <c r="A111" s="55"/>
      <c r="B111" s="55"/>
      <c r="C111" s="55"/>
      <c r="D111" s="55"/>
      <c r="E111" s="55"/>
      <c r="F111" s="55"/>
      <c r="G111" s="55"/>
    </row>
    <row r="112" spans="1:9" x14ac:dyDescent="0.25">
      <c r="A112" s="52" t="s">
        <v>27</v>
      </c>
      <c r="B112" s="53"/>
      <c r="C112" s="53"/>
      <c r="D112" s="53"/>
      <c r="E112" s="53"/>
      <c r="F112" s="53"/>
      <c r="G112" s="53"/>
      <c r="H112" s="33"/>
      <c r="I112" s="34"/>
    </row>
    <row r="113" spans="1:9" x14ac:dyDescent="0.25">
      <c r="B113" s="2">
        <v>21</v>
      </c>
      <c r="C113" s="3" t="s">
        <v>938</v>
      </c>
      <c r="D113" s="5" t="s">
        <v>76</v>
      </c>
      <c r="G113" s="6">
        <v>10</v>
      </c>
    </row>
    <row r="114" spans="1:9" x14ac:dyDescent="0.25">
      <c r="D114" s="31" t="str">
        <f>SUBSTITUTE("Sp.mat: 0.00%",".",IF(VALUE("1.2")=1.2,".",","),2)</f>
        <v>Sp.mat: 0.00%</v>
      </c>
      <c r="F114" s="31" t="str">
        <f>SUBSTITUTE("Sp.man: 0.00%",".",IF(VALUE("1.2")=1.2,".",","),2)</f>
        <v>Sp.man: 0.00%</v>
      </c>
      <c r="G114" s="31" t="str">
        <f>SUBSTITUTE("Sp.uti: 0.00%",".",IF(VALUE("1.2")=1.2,".",","),2)</f>
        <v>Sp.uti: 0.00%</v>
      </c>
    </row>
    <row r="115" spans="1:9" x14ac:dyDescent="0.25">
      <c r="A115" s="54" t="s">
        <v>939</v>
      </c>
      <c r="B115" s="55"/>
      <c r="C115" s="55"/>
      <c r="D115" s="55"/>
      <c r="E115" s="55"/>
      <c r="F115" s="55"/>
      <c r="G115" s="55"/>
    </row>
    <row r="116" spans="1:9" x14ac:dyDescent="0.25">
      <c r="A116" s="55"/>
      <c r="B116" s="55"/>
      <c r="C116" s="55"/>
      <c r="D116" s="55"/>
      <c r="E116" s="55"/>
      <c r="F116" s="55"/>
      <c r="G116" s="55"/>
    </row>
    <row r="117" spans="1:9" x14ac:dyDescent="0.25">
      <c r="A117" s="52" t="s">
        <v>27</v>
      </c>
      <c r="B117" s="53"/>
      <c r="C117" s="53"/>
      <c r="D117" s="53"/>
      <c r="E117" s="53"/>
      <c r="F117" s="53"/>
      <c r="G117" s="53"/>
      <c r="H117" s="33"/>
      <c r="I117" s="34"/>
    </row>
    <row r="118" spans="1:9" x14ac:dyDescent="0.25">
      <c r="B118" s="2">
        <v>22</v>
      </c>
      <c r="C118" s="3" t="s">
        <v>940</v>
      </c>
      <c r="D118" s="5" t="s">
        <v>76</v>
      </c>
      <c r="G118" s="6">
        <v>4</v>
      </c>
    </row>
    <row r="119" spans="1:9" x14ac:dyDescent="0.25">
      <c r="D119" s="31" t="str">
        <f>SUBSTITUTE("Sp.mat: 0.00%",".",IF(VALUE("1.2")=1.2,".",","),2)</f>
        <v>Sp.mat: 0.00%</v>
      </c>
      <c r="F119" s="31" t="str">
        <f>SUBSTITUTE("Sp.man: 0.00%",".",IF(VALUE("1.2")=1.2,".",","),2)</f>
        <v>Sp.man: 0.00%</v>
      </c>
      <c r="G119" s="31" t="str">
        <f>SUBSTITUTE("Sp.uti: 0.00%",".",IF(VALUE("1.2")=1.2,".",","),2)</f>
        <v>Sp.uti: 0.00%</v>
      </c>
    </row>
    <row r="120" spans="1:9" x14ac:dyDescent="0.25">
      <c r="A120" s="54" t="s">
        <v>941</v>
      </c>
      <c r="B120" s="55"/>
      <c r="C120" s="55"/>
      <c r="D120" s="55"/>
      <c r="E120" s="55"/>
      <c r="F120" s="55"/>
      <c r="G120" s="55"/>
    </row>
    <row r="121" spans="1:9" x14ac:dyDescent="0.25">
      <c r="A121" s="55"/>
      <c r="B121" s="55"/>
      <c r="C121" s="55"/>
      <c r="D121" s="55"/>
      <c r="E121" s="55"/>
      <c r="F121" s="55"/>
      <c r="G121" s="55"/>
    </row>
    <row r="122" spans="1:9" x14ac:dyDescent="0.25">
      <c r="A122" s="52" t="s">
        <v>27</v>
      </c>
      <c r="B122" s="53"/>
      <c r="C122" s="53"/>
      <c r="D122" s="53"/>
      <c r="E122" s="53"/>
      <c r="F122" s="53"/>
      <c r="G122" s="53"/>
      <c r="H122" s="33"/>
      <c r="I122" s="34"/>
    </row>
    <row r="123" spans="1:9" x14ac:dyDescent="0.25">
      <c r="B123" s="2">
        <v>23</v>
      </c>
      <c r="C123" s="3" t="s">
        <v>942</v>
      </c>
      <c r="D123" s="5" t="s">
        <v>76</v>
      </c>
      <c r="G123" s="6">
        <v>3</v>
      </c>
    </row>
    <row r="124" spans="1:9" x14ac:dyDescent="0.25">
      <c r="D124" s="31" t="str">
        <f>SUBSTITUTE("Sp.mat: 0.00%",".",IF(VALUE("1.2")=1.2,".",","),2)</f>
        <v>Sp.mat: 0.00%</v>
      </c>
      <c r="F124" s="31" t="str">
        <f>SUBSTITUTE("Sp.man: 0.00%",".",IF(VALUE("1.2")=1.2,".",","),2)</f>
        <v>Sp.man: 0.00%</v>
      </c>
      <c r="G124" s="31" t="str">
        <f>SUBSTITUTE("Sp.uti: 0.00%",".",IF(VALUE("1.2")=1.2,".",","),2)</f>
        <v>Sp.uti: 0.00%</v>
      </c>
    </row>
    <row r="125" spans="1:9" x14ac:dyDescent="0.25">
      <c r="A125" s="54" t="s">
        <v>943</v>
      </c>
      <c r="B125" s="55"/>
      <c r="C125" s="55"/>
      <c r="D125" s="55"/>
      <c r="E125" s="55"/>
      <c r="F125" s="55"/>
      <c r="G125" s="55"/>
    </row>
    <row r="126" spans="1:9" x14ac:dyDescent="0.25">
      <c r="A126" s="55"/>
      <c r="B126" s="55"/>
      <c r="C126" s="55"/>
      <c r="D126" s="55"/>
      <c r="E126" s="55"/>
      <c r="F126" s="55"/>
      <c r="G126" s="55"/>
    </row>
    <row r="127" spans="1:9" x14ac:dyDescent="0.25">
      <c r="A127" s="52" t="s">
        <v>27</v>
      </c>
      <c r="B127" s="53"/>
      <c r="C127" s="53"/>
      <c r="D127" s="53"/>
      <c r="E127" s="53"/>
      <c r="F127" s="53"/>
      <c r="G127" s="53"/>
      <c r="H127" s="33"/>
      <c r="I127" s="34"/>
    </row>
    <row r="128" spans="1:9" x14ac:dyDescent="0.25">
      <c r="B128" s="2">
        <v>24</v>
      </c>
      <c r="C128" s="3" t="s">
        <v>944</v>
      </c>
      <c r="D128" s="5" t="s">
        <v>76</v>
      </c>
      <c r="G128" s="6">
        <v>8</v>
      </c>
    </row>
    <row r="129" spans="1:9" x14ac:dyDescent="0.25">
      <c r="D129" s="31" t="str">
        <f>SUBSTITUTE("Sp.mat: 0.00%",".",IF(VALUE("1.2")=1.2,".",","),2)</f>
        <v>Sp.mat: 0.00%</v>
      </c>
      <c r="F129" s="31" t="str">
        <f>SUBSTITUTE("Sp.man: 0.00%",".",IF(VALUE("1.2")=1.2,".",","),2)</f>
        <v>Sp.man: 0.00%</v>
      </c>
      <c r="G129" s="31" t="str">
        <f>SUBSTITUTE("Sp.uti: 0.00%",".",IF(VALUE("1.2")=1.2,".",","),2)</f>
        <v>Sp.uti: 0.00%</v>
      </c>
    </row>
    <row r="130" spans="1:9" x14ac:dyDescent="0.25">
      <c r="A130" s="54" t="s">
        <v>945</v>
      </c>
      <c r="B130" s="55"/>
      <c r="C130" s="55"/>
      <c r="D130" s="55"/>
      <c r="E130" s="55"/>
      <c r="F130" s="55"/>
      <c r="G130" s="55"/>
    </row>
    <row r="131" spans="1:9" x14ac:dyDescent="0.25">
      <c r="A131" s="55"/>
      <c r="B131" s="55"/>
      <c r="C131" s="55"/>
      <c r="D131" s="55"/>
      <c r="E131" s="55"/>
      <c r="F131" s="55"/>
      <c r="G131" s="55"/>
    </row>
    <row r="132" spans="1:9" x14ac:dyDescent="0.25">
      <c r="A132" s="52" t="s">
        <v>27</v>
      </c>
      <c r="B132" s="53"/>
      <c r="C132" s="53"/>
      <c r="D132" s="53"/>
      <c r="E132" s="53"/>
      <c r="F132" s="53"/>
      <c r="G132" s="53"/>
      <c r="H132" s="33"/>
      <c r="I132" s="34"/>
    </row>
    <row r="133" spans="1:9" x14ac:dyDescent="0.25">
      <c r="B133" s="2">
        <v>25</v>
      </c>
      <c r="C133" s="3" t="s">
        <v>946</v>
      </c>
      <c r="D133" s="5" t="s">
        <v>76</v>
      </c>
      <c r="G133" s="6">
        <v>3</v>
      </c>
    </row>
    <row r="134" spans="1:9" x14ac:dyDescent="0.25">
      <c r="D134" s="31" t="str">
        <f>SUBSTITUTE("Sp.mat: 0.00%",".",IF(VALUE("1.2")=1.2,".",","),2)</f>
        <v>Sp.mat: 0.00%</v>
      </c>
      <c r="F134" s="31" t="str">
        <f>SUBSTITUTE("Sp.man: 0.00%",".",IF(VALUE("1.2")=1.2,".",","),2)</f>
        <v>Sp.man: 0.00%</v>
      </c>
      <c r="G134" s="31" t="str">
        <f>SUBSTITUTE("Sp.uti: 0.00%",".",IF(VALUE("1.2")=1.2,".",","),2)</f>
        <v>Sp.uti: 0.00%</v>
      </c>
    </row>
    <row r="135" spans="1:9" x14ac:dyDescent="0.25">
      <c r="A135" s="54" t="s">
        <v>947</v>
      </c>
      <c r="B135" s="55"/>
      <c r="C135" s="55"/>
      <c r="D135" s="55"/>
      <c r="E135" s="55"/>
      <c r="F135" s="55"/>
      <c r="G135" s="55"/>
    </row>
    <row r="136" spans="1:9" x14ac:dyDescent="0.25">
      <c r="A136" s="55"/>
      <c r="B136" s="55"/>
      <c r="C136" s="55"/>
      <c r="D136" s="55"/>
      <c r="E136" s="55"/>
      <c r="F136" s="55"/>
      <c r="G136" s="55"/>
    </row>
    <row r="137" spans="1:9" x14ac:dyDescent="0.25">
      <c r="A137" s="52" t="s">
        <v>27</v>
      </c>
      <c r="B137" s="53"/>
      <c r="C137" s="53"/>
      <c r="D137" s="53"/>
      <c r="E137" s="53"/>
      <c r="F137" s="53"/>
      <c r="G137" s="53"/>
      <c r="H137" s="33"/>
      <c r="I137" s="34"/>
    </row>
    <row r="138" spans="1:9" x14ac:dyDescent="0.25">
      <c r="B138" s="2">
        <v>26</v>
      </c>
      <c r="C138" s="3" t="s">
        <v>948</v>
      </c>
      <c r="D138" s="5" t="s">
        <v>144</v>
      </c>
      <c r="G138" s="6">
        <v>0.78600000000000003</v>
      </c>
    </row>
    <row r="139" spans="1:9" x14ac:dyDescent="0.25">
      <c r="D139" s="31" t="str">
        <f>SUBSTITUTE("Sp.mat: 0.00%",".",IF(VALUE("1.2")=1.2,".",","),2)</f>
        <v>Sp.mat: 0.00%</v>
      </c>
      <c r="F139" s="31" t="str">
        <f>SUBSTITUTE("Sp.man: 0.00%",".",IF(VALUE("1.2")=1.2,".",","),2)</f>
        <v>Sp.man: 0.00%</v>
      </c>
      <c r="G139" s="31" t="str">
        <f>SUBSTITUTE("Sp.uti: 0.00%",".",IF(VALUE("1.2")=1.2,".",","),2)</f>
        <v>Sp.uti: 0.00%</v>
      </c>
    </row>
    <row r="140" spans="1:9" x14ac:dyDescent="0.25">
      <c r="A140" s="54" t="s">
        <v>949</v>
      </c>
      <c r="B140" s="55"/>
      <c r="C140" s="55"/>
      <c r="D140" s="55"/>
      <c r="E140" s="55"/>
      <c r="F140" s="55"/>
      <c r="G140" s="55"/>
    </row>
    <row r="141" spans="1:9" x14ac:dyDescent="0.25">
      <c r="A141" s="55"/>
      <c r="B141" s="55"/>
      <c r="C141" s="55"/>
      <c r="D141" s="55"/>
      <c r="E141" s="55"/>
      <c r="F141" s="55"/>
      <c r="G141" s="55"/>
    </row>
    <row r="142" spans="1:9" x14ac:dyDescent="0.25">
      <c r="A142" s="52" t="s">
        <v>27</v>
      </c>
      <c r="B142" s="53"/>
      <c r="C142" s="53"/>
      <c r="D142" s="53"/>
      <c r="E142" s="53"/>
      <c r="F142" s="53"/>
      <c r="G142" s="53"/>
      <c r="H142" s="33"/>
      <c r="I142" s="34"/>
    </row>
    <row r="143" spans="1:9" x14ac:dyDescent="0.25">
      <c r="B143" s="2">
        <v>27</v>
      </c>
      <c r="C143" s="3" t="s">
        <v>950</v>
      </c>
      <c r="D143" s="5" t="s">
        <v>52</v>
      </c>
      <c r="G143" s="6">
        <v>8.6</v>
      </c>
    </row>
    <row r="144" spans="1:9" x14ac:dyDescent="0.25">
      <c r="D144" s="31" t="str">
        <f>SUBSTITUTE("Sp.mat: 0.00%",".",IF(VALUE("1.2")=1.2,".",","),2)</f>
        <v>Sp.mat: 0.00%</v>
      </c>
      <c r="F144" s="31" t="str">
        <f>SUBSTITUTE("Sp.man: 0.00%",".",IF(VALUE("1.2")=1.2,".",","),2)</f>
        <v>Sp.man: 0.00%</v>
      </c>
      <c r="G144" s="31" t="str">
        <f>SUBSTITUTE("Sp.uti: 0.00%",".",IF(VALUE("1.2")=1.2,".",","),2)</f>
        <v>Sp.uti: 0.00%</v>
      </c>
    </row>
    <row r="145" spans="1:9" x14ac:dyDescent="0.25">
      <c r="A145" s="54" t="s">
        <v>951</v>
      </c>
      <c r="B145" s="55"/>
      <c r="C145" s="55"/>
      <c r="D145" s="55"/>
      <c r="E145" s="55"/>
      <c r="F145" s="55"/>
      <c r="G145" s="55"/>
    </row>
    <row r="146" spans="1:9" x14ac:dyDescent="0.25">
      <c r="A146" s="55"/>
      <c r="B146" s="55"/>
      <c r="C146" s="55"/>
      <c r="D146" s="55"/>
      <c r="E146" s="55"/>
      <c r="F146" s="55"/>
      <c r="G146" s="55"/>
    </row>
    <row r="147" spans="1:9" x14ac:dyDescent="0.25">
      <c r="A147" s="52" t="s">
        <v>27</v>
      </c>
      <c r="B147" s="53"/>
      <c r="C147" s="53"/>
      <c r="D147" s="53"/>
      <c r="E147" s="53"/>
      <c r="F147" s="53"/>
      <c r="G147" s="53"/>
      <c r="H147" s="33"/>
      <c r="I147" s="34"/>
    </row>
    <row r="148" spans="1:9" x14ac:dyDescent="0.25">
      <c r="B148" s="2">
        <v>28</v>
      </c>
      <c r="C148" s="3" t="s">
        <v>952</v>
      </c>
      <c r="D148" s="5" t="s">
        <v>76</v>
      </c>
      <c r="G148" s="6">
        <v>6</v>
      </c>
    </row>
    <row r="149" spans="1:9" x14ac:dyDescent="0.25">
      <c r="D149" s="31" t="str">
        <f>SUBSTITUTE("Sp.mat: 0.00%",".",IF(VALUE("1.2")=1.2,".",","),2)</f>
        <v>Sp.mat: 0.00%</v>
      </c>
      <c r="F149" s="31" t="str">
        <f>SUBSTITUTE("Sp.man: 0.00%",".",IF(VALUE("1.2")=1.2,".",","),2)</f>
        <v>Sp.man: 0.00%</v>
      </c>
      <c r="G149" s="31" t="str">
        <f>SUBSTITUTE("Sp.uti: 0.00%",".",IF(VALUE("1.2")=1.2,".",","),2)</f>
        <v>Sp.uti: 0.00%</v>
      </c>
    </row>
    <row r="150" spans="1:9" x14ac:dyDescent="0.25">
      <c r="A150" s="54" t="s">
        <v>953</v>
      </c>
      <c r="B150" s="55"/>
      <c r="C150" s="55"/>
      <c r="D150" s="55"/>
      <c r="E150" s="55"/>
      <c r="F150" s="55"/>
      <c r="G150" s="55"/>
    </row>
    <row r="151" spans="1:9" x14ac:dyDescent="0.25">
      <c r="A151" s="55"/>
      <c r="B151" s="55"/>
      <c r="C151" s="55"/>
      <c r="D151" s="55"/>
      <c r="E151" s="55"/>
      <c r="F151" s="55"/>
      <c r="G151" s="55"/>
    </row>
    <row r="152" spans="1:9" x14ac:dyDescent="0.25">
      <c r="A152" s="52" t="s">
        <v>27</v>
      </c>
      <c r="B152" s="53"/>
      <c r="C152" s="53"/>
      <c r="D152" s="53"/>
      <c r="E152" s="53"/>
      <c r="F152" s="53"/>
      <c r="G152" s="53"/>
      <c r="H152" s="33"/>
      <c r="I152" s="34"/>
    </row>
    <row r="153" spans="1:9" x14ac:dyDescent="0.25">
      <c r="B153" s="2">
        <v>29</v>
      </c>
      <c r="C153" s="3" t="s">
        <v>954</v>
      </c>
      <c r="D153" s="5" t="s">
        <v>76</v>
      </c>
      <c r="G153" s="6">
        <v>4</v>
      </c>
    </row>
    <row r="154" spans="1:9" x14ac:dyDescent="0.25">
      <c r="D154" s="31" t="str">
        <f>SUBSTITUTE("Sp.mat: 0.00%",".",IF(VALUE("1.2")=1.2,".",","),2)</f>
        <v>Sp.mat: 0.00%</v>
      </c>
      <c r="F154" s="31" t="str">
        <f>SUBSTITUTE("Sp.man: 0.00%",".",IF(VALUE("1.2")=1.2,".",","),2)</f>
        <v>Sp.man: 0.00%</v>
      </c>
      <c r="G154" s="31" t="str">
        <f>SUBSTITUTE("Sp.uti: 0.00%",".",IF(VALUE("1.2")=1.2,".",","),2)</f>
        <v>Sp.uti: 0.00%</v>
      </c>
    </row>
    <row r="155" spans="1:9" x14ac:dyDescent="0.25">
      <c r="A155" s="54" t="s">
        <v>955</v>
      </c>
      <c r="B155" s="55"/>
      <c r="C155" s="55"/>
      <c r="D155" s="55"/>
      <c r="E155" s="55"/>
      <c r="F155" s="55"/>
      <c r="G155" s="55"/>
    </row>
    <row r="156" spans="1:9" x14ac:dyDescent="0.25">
      <c r="A156" s="55"/>
      <c r="B156" s="55"/>
      <c r="C156" s="55"/>
      <c r="D156" s="55"/>
      <c r="E156" s="55"/>
      <c r="F156" s="55"/>
      <c r="G156" s="55"/>
    </row>
    <row r="157" spans="1:9" x14ac:dyDescent="0.25">
      <c r="A157" s="52" t="s">
        <v>27</v>
      </c>
      <c r="B157" s="53"/>
      <c r="C157" s="53"/>
      <c r="D157" s="53"/>
      <c r="E157" s="53"/>
      <c r="F157" s="53"/>
      <c r="G157" s="53"/>
      <c r="H157" s="33"/>
      <c r="I157" s="34"/>
    </row>
    <row r="158" spans="1:9" x14ac:dyDescent="0.25">
      <c r="B158" s="2">
        <v>30</v>
      </c>
      <c r="C158" s="3" t="s">
        <v>956</v>
      </c>
      <c r="D158" s="5" t="s">
        <v>76</v>
      </c>
      <c r="G158" s="6">
        <v>2</v>
      </c>
    </row>
    <row r="159" spans="1:9" x14ac:dyDescent="0.25">
      <c r="D159" s="31" t="str">
        <f>SUBSTITUTE("Sp.mat: 0.00%",".",IF(VALUE("1.2")=1.2,".",","),2)</f>
        <v>Sp.mat: 0.00%</v>
      </c>
      <c r="F159" s="31" t="str">
        <f>SUBSTITUTE("Sp.man: 0.00%",".",IF(VALUE("1.2")=1.2,".",","),2)</f>
        <v>Sp.man: 0.00%</v>
      </c>
      <c r="G159" s="31" t="str">
        <f>SUBSTITUTE("Sp.uti: 0.00%",".",IF(VALUE("1.2")=1.2,".",","),2)</f>
        <v>Sp.uti: 0.00%</v>
      </c>
    </row>
    <row r="160" spans="1:9" x14ac:dyDescent="0.25">
      <c r="A160" s="54" t="s">
        <v>957</v>
      </c>
      <c r="B160" s="55"/>
      <c r="C160" s="55"/>
      <c r="D160" s="55"/>
      <c r="E160" s="55"/>
      <c r="F160" s="55"/>
      <c r="G160" s="55"/>
    </row>
    <row r="161" spans="1:9" x14ac:dyDescent="0.25">
      <c r="A161" s="55"/>
      <c r="B161" s="55"/>
      <c r="C161" s="55"/>
      <c r="D161" s="55"/>
      <c r="E161" s="55"/>
      <c r="F161" s="55"/>
      <c r="G161" s="55"/>
    </row>
    <row r="162" spans="1:9" x14ac:dyDescent="0.25">
      <c r="A162" s="52" t="s">
        <v>27</v>
      </c>
      <c r="B162" s="53"/>
      <c r="C162" s="53"/>
      <c r="D162" s="53"/>
      <c r="E162" s="53"/>
      <c r="F162" s="53"/>
      <c r="G162" s="53"/>
      <c r="H162" s="33"/>
      <c r="I162" s="34"/>
    </row>
    <row r="163" spans="1:9" x14ac:dyDescent="0.25">
      <c r="B163" s="2">
        <v>31</v>
      </c>
      <c r="C163" s="3" t="s">
        <v>934</v>
      </c>
      <c r="D163" s="5" t="s">
        <v>52</v>
      </c>
      <c r="G163" s="6">
        <v>26</v>
      </c>
    </row>
    <row r="164" spans="1:9" x14ac:dyDescent="0.25">
      <c r="D164" s="31" t="str">
        <f>SUBSTITUTE("Sp.mat: 0.00%",".",IF(VALUE("1.2")=1.2,".",","),2)</f>
        <v>Sp.mat: 0.00%</v>
      </c>
      <c r="F164" s="31" t="str">
        <f>SUBSTITUTE("Sp.man: 0.00%",".",IF(VALUE("1.2")=1.2,".",","),2)</f>
        <v>Sp.man: 0.00%</v>
      </c>
      <c r="G164" s="31" t="str">
        <f>SUBSTITUTE("Sp.uti: 0.00%",".",IF(VALUE("1.2")=1.2,".",","),2)</f>
        <v>Sp.uti: 0.00%</v>
      </c>
    </row>
    <row r="165" spans="1:9" x14ac:dyDescent="0.25">
      <c r="A165" s="54" t="s">
        <v>935</v>
      </c>
      <c r="B165" s="55"/>
      <c r="C165" s="55"/>
      <c r="D165" s="55"/>
      <c r="E165" s="55"/>
      <c r="F165" s="55"/>
      <c r="G165" s="55"/>
    </row>
    <row r="166" spans="1:9" x14ac:dyDescent="0.25">
      <c r="A166" s="55"/>
      <c r="B166" s="55"/>
      <c r="C166" s="55"/>
      <c r="D166" s="55"/>
      <c r="E166" s="55"/>
      <c r="F166" s="55"/>
      <c r="G166" s="55"/>
    </row>
    <row r="167" spans="1:9" x14ac:dyDescent="0.25">
      <c r="A167" s="52" t="s">
        <v>27</v>
      </c>
      <c r="B167" s="53"/>
      <c r="C167" s="53"/>
      <c r="D167" s="53"/>
      <c r="E167" s="53"/>
      <c r="F167" s="53"/>
      <c r="G167" s="53"/>
      <c r="H167" s="33"/>
      <c r="I167" s="34"/>
    </row>
    <row r="168" spans="1:9" x14ac:dyDescent="0.25">
      <c r="B168" s="2">
        <v>32</v>
      </c>
      <c r="C168" s="3" t="s">
        <v>958</v>
      </c>
      <c r="D168" s="5" t="s">
        <v>76</v>
      </c>
      <c r="G168" s="6">
        <v>9</v>
      </c>
    </row>
    <row r="169" spans="1:9" x14ac:dyDescent="0.25">
      <c r="D169" s="31" t="str">
        <f>SUBSTITUTE("Sp.mat: 0.00%",".",IF(VALUE("1.2")=1.2,".",","),2)</f>
        <v>Sp.mat: 0.00%</v>
      </c>
      <c r="F169" s="31" t="str">
        <f>SUBSTITUTE("Sp.man: 0.00%",".",IF(VALUE("1.2")=1.2,".",","),2)</f>
        <v>Sp.man: 0.00%</v>
      </c>
      <c r="G169" s="31" t="str">
        <f>SUBSTITUTE("Sp.uti: 0.00%",".",IF(VALUE("1.2")=1.2,".",","),2)</f>
        <v>Sp.uti: 0.00%</v>
      </c>
    </row>
    <row r="170" spans="1:9" x14ac:dyDescent="0.25">
      <c r="A170" s="54" t="s">
        <v>959</v>
      </c>
      <c r="B170" s="55"/>
      <c r="C170" s="55"/>
      <c r="D170" s="55"/>
      <c r="E170" s="55"/>
      <c r="F170" s="55"/>
      <c r="G170" s="55"/>
    </row>
    <row r="171" spans="1:9" x14ac:dyDescent="0.25">
      <c r="A171" s="55"/>
      <c r="B171" s="55"/>
      <c r="C171" s="55"/>
      <c r="D171" s="55"/>
      <c r="E171" s="55"/>
      <c r="F171" s="55"/>
      <c r="G171" s="55"/>
    </row>
    <row r="172" spans="1:9" x14ac:dyDescent="0.25">
      <c r="A172" s="52" t="s">
        <v>27</v>
      </c>
      <c r="B172" s="53"/>
      <c r="C172" s="53"/>
      <c r="D172" s="53"/>
      <c r="E172" s="53"/>
      <c r="F172" s="53"/>
      <c r="G172" s="53"/>
      <c r="H172" s="33"/>
      <c r="I172" s="34"/>
    </row>
    <row r="173" spans="1:9" x14ac:dyDescent="0.25">
      <c r="B173" s="2">
        <v>33</v>
      </c>
      <c r="C173" s="3" t="s">
        <v>960</v>
      </c>
      <c r="D173" s="5" t="s">
        <v>76</v>
      </c>
      <c r="G173" s="6">
        <v>9</v>
      </c>
    </row>
    <row r="174" spans="1:9" x14ac:dyDescent="0.25">
      <c r="D174" s="31" t="str">
        <f>SUBSTITUTE("Sp.mat: 0.00%",".",IF(VALUE("1.2")=1.2,".",","),2)</f>
        <v>Sp.mat: 0.00%</v>
      </c>
      <c r="F174" s="31" t="str">
        <f>SUBSTITUTE("Sp.man: 0.00%",".",IF(VALUE("1.2")=1.2,".",","),2)</f>
        <v>Sp.man: 0.00%</v>
      </c>
      <c r="G174" s="31" t="str">
        <f>SUBSTITUTE("Sp.uti: 0.00%",".",IF(VALUE("1.2")=1.2,".",","),2)</f>
        <v>Sp.uti: 0.00%</v>
      </c>
    </row>
    <row r="175" spans="1:9" x14ac:dyDescent="0.25">
      <c r="A175" s="54" t="s">
        <v>961</v>
      </c>
      <c r="B175" s="55"/>
      <c r="C175" s="55"/>
      <c r="D175" s="55"/>
      <c r="E175" s="55"/>
      <c r="F175" s="55"/>
      <c r="G175" s="55"/>
    </row>
    <row r="176" spans="1:9" x14ac:dyDescent="0.25">
      <c r="A176" s="55"/>
      <c r="B176" s="55"/>
      <c r="C176" s="55"/>
      <c r="D176" s="55"/>
      <c r="E176" s="55"/>
      <c r="F176" s="55"/>
      <c r="G176" s="55"/>
    </row>
    <row r="177" spans="1:9" x14ac:dyDescent="0.25">
      <c r="A177" s="52" t="s">
        <v>27</v>
      </c>
      <c r="B177" s="53"/>
      <c r="C177" s="53"/>
      <c r="D177" s="53"/>
      <c r="E177" s="53"/>
      <c r="F177" s="53"/>
      <c r="G177" s="53"/>
      <c r="H177" s="33"/>
      <c r="I177" s="34"/>
    </row>
    <row r="178" spans="1:9" x14ac:dyDescent="0.25">
      <c r="B178" s="2">
        <v>34</v>
      </c>
      <c r="C178" s="3" t="s">
        <v>962</v>
      </c>
      <c r="D178" s="5" t="s">
        <v>76</v>
      </c>
      <c r="G178" s="6">
        <v>5</v>
      </c>
    </row>
    <row r="179" spans="1:9" x14ac:dyDescent="0.25">
      <c r="D179" s="31" t="str">
        <f>SUBSTITUTE("Sp.mat: 0.00%",".",IF(VALUE("1.2")=1.2,".",","),2)</f>
        <v>Sp.mat: 0.00%</v>
      </c>
      <c r="F179" s="31" t="str">
        <f>SUBSTITUTE("Sp.man: 0.00%",".",IF(VALUE("1.2")=1.2,".",","),2)</f>
        <v>Sp.man: 0.00%</v>
      </c>
      <c r="G179" s="31" t="str">
        <f>SUBSTITUTE("Sp.uti: 0.00%",".",IF(VALUE("1.2")=1.2,".",","),2)</f>
        <v>Sp.uti: 0.00%</v>
      </c>
    </row>
    <row r="180" spans="1:9" x14ac:dyDescent="0.25">
      <c r="A180" s="54" t="s">
        <v>963</v>
      </c>
      <c r="B180" s="55"/>
      <c r="C180" s="55"/>
      <c r="D180" s="55"/>
      <c r="E180" s="55"/>
      <c r="F180" s="55"/>
      <c r="G180" s="55"/>
    </row>
    <row r="181" spans="1:9" x14ac:dyDescent="0.25">
      <c r="A181" s="55"/>
      <c r="B181" s="55"/>
      <c r="C181" s="55"/>
      <c r="D181" s="55"/>
      <c r="E181" s="55"/>
      <c r="F181" s="55"/>
      <c r="G181" s="55"/>
    </row>
    <row r="182" spans="1:9" x14ac:dyDescent="0.25">
      <c r="A182" s="52" t="s">
        <v>27</v>
      </c>
      <c r="B182" s="53"/>
      <c r="C182" s="53"/>
      <c r="D182" s="53"/>
      <c r="E182" s="53"/>
      <c r="F182" s="53"/>
      <c r="G182" s="53"/>
      <c r="H182" s="33"/>
      <c r="I182" s="34"/>
    </row>
    <row r="183" spans="1:9" x14ac:dyDescent="0.25">
      <c r="B183" s="2">
        <v>35</v>
      </c>
      <c r="C183" s="3" t="s">
        <v>964</v>
      </c>
      <c r="D183" s="5" t="s">
        <v>76</v>
      </c>
      <c r="G183" s="6">
        <v>2</v>
      </c>
    </row>
    <row r="184" spans="1:9" x14ac:dyDescent="0.25">
      <c r="D184" s="31" t="str">
        <f>SUBSTITUTE("Sp.mat: 0.00%",".",IF(VALUE("1.2")=1.2,".",","),2)</f>
        <v>Sp.mat: 0.00%</v>
      </c>
      <c r="F184" s="31" t="str">
        <f>SUBSTITUTE("Sp.man: 0.00%",".",IF(VALUE("1.2")=1.2,".",","),2)</f>
        <v>Sp.man: 0.00%</v>
      </c>
      <c r="G184" s="31" t="str">
        <f>SUBSTITUTE("Sp.uti: 0.00%",".",IF(VALUE("1.2")=1.2,".",","),2)</f>
        <v>Sp.uti: 0.00%</v>
      </c>
    </row>
    <row r="185" spans="1:9" x14ac:dyDescent="0.25">
      <c r="A185" s="54" t="s">
        <v>965</v>
      </c>
      <c r="B185" s="55"/>
      <c r="C185" s="55"/>
      <c r="D185" s="55"/>
      <c r="E185" s="55"/>
      <c r="F185" s="55"/>
      <c r="G185" s="55"/>
    </row>
    <row r="186" spans="1:9" x14ac:dyDescent="0.25">
      <c r="A186" s="55"/>
      <c r="B186" s="55"/>
      <c r="C186" s="55"/>
      <c r="D186" s="55"/>
      <c r="E186" s="55"/>
      <c r="F186" s="55"/>
      <c r="G186" s="55"/>
    </row>
    <row r="187" spans="1:9" x14ac:dyDescent="0.25">
      <c r="A187" s="52" t="s">
        <v>27</v>
      </c>
      <c r="B187" s="53"/>
      <c r="C187" s="53"/>
      <c r="D187" s="53"/>
      <c r="E187" s="53"/>
      <c r="F187" s="53"/>
      <c r="G187" s="53"/>
      <c r="H187" s="33"/>
      <c r="I187" s="34"/>
    </row>
    <row r="188" spans="1:9" x14ac:dyDescent="0.25">
      <c r="B188" s="2">
        <v>36</v>
      </c>
      <c r="C188" s="3" t="s">
        <v>948</v>
      </c>
      <c r="D188" s="5" t="s">
        <v>144</v>
      </c>
      <c r="G188" s="6">
        <v>0.156</v>
      </c>
    </row>
    <row r="189" spans="1:9" x14ac:dyDescent="0.25">
      <c r="D189" s="31" t="str">
        <f>SUBSTITUTE("Sp.mat: 0.00%",".",IF(VALUE("1.2")=1.2,".",","),2)</f>
        <v>Sp.mat: 0.00%</v>
      </c>
      <c r="F189" s="31" t="str">
        <f>SUBSTITUTE("Sp.man: 0.00%",".",IF(VALUE("1.2")=1.2,".",","),2)</f>
        <v>Sp.man: 0.00%</v>
      </c>
      <c r="G189" s="31" t="str">
        <f>SUBSTITUTE("Sp.uti: 0.00%",".",IF(VALUE("1.2")=1.2,".",","),2)</f>
        <v>Sp.uti: 0.00%</v>
      </c>
    </row>
    <row r="190" spans="1:9" x14ac:dyDescent="0.25">
      <c r="A190" s="54" t="s">
        <v>949</v>
      </c>
      <c r="B190" s="55"/>
      <c r="C190" s="55"/>
      <c r="D190" s="55"/>
      <c r="E190" s="55"/>
      <c r="F190" s="55"/>
      <c r="G190" s="55"/>
    </row>
    <row r="191" spans="1:9" x14ac:dyDescent="0.25">
      <c r="A191" s="55"/>
      <c r="B191" s="55"/>
      <c r="C191" s="55"/>
      <c r="D191" s="55"/>
      <c r="E191" s="55"/>
      <c r="F191" s="55"/>
      <c r="G191" s="55"/>
    </row>
    <row r="192" spans="1:9" x14ac:dyDescent="0.25">
      <c r="A192" s="52" t="s">
        <v>27</v>
      </c>
      <c r="B192" s="53"/>
      <c r="C192" s="53"/>
      <c r="D192" s="53"/>
      <c r="E192" s="53"/>
      <c r="F192" s="53"/>
      <c r="G192" s="53"/>
      <c r="H192" s="33"/>
      <c r="I192" s="34"/>
    </row>
    <row r="193" spans="1:9" x14ac:dyDescent="0.25">
      <c r="B193" s="2">
        <v>37</v>
      </c>
      <c r="C193" s="3" t="s">
        <v>966</v>
      </c>
      <c r="D193" s="5" t="s">
        <v>52</v>
      </c>
      <c r="G193" s="6">
        <v>14</v>
      </c>
    </row>
    <row r="194" spans="1:9" x14ac:dyDescent="0.25">
      <c r="D194" s="31" t="str">
        <f>SUBSTITUTE("Sp.mat: 0.00%",".",IF(VALUE("1.2")=1.2,".",","),2)</f>
        <v>Sp.mat: 0.00%</v>
      </c>
      <c r="F194" s="31" t="str">
        <f>SUBSTITUTE("Sp.man: 0.00%",".",IF(VALUE("1.2")=1.2,".",","),2)</f>
        <v>Sp.man: 0.00%</v>
      </c>
      <c r="G194" s="31" t="str">
        <f>SUBSTITUTE("Sp.uti: 0.00%",".",IF(VALUE("1.2")=1.2,".",","),2)</f>
        <v>Sp.uti: 0.00%</v>
      </c>
    </row>
    <row r="195" spans="1:9" x14ac:dyDescent="0.25">
      <c r="A195" s="54" t="s">
        <v>967</v>
      </c>
      <c r="B195" s="55"/>
      <c r="C195" s="55"/>
      <c r="D195" s="55"/>
      <c r="E195" s="55"/>
      <c r="F195" s="55"/>
      <c r="G195" s="55"/>
    </row>
    <row r="196" spans="1:9" x14ac:dyDescent="0.25">
      <c r="A196" s="55"/>
      <c r="B196" s="55"/>
      <c r="C196" s="55"/>
      <c r="D196" s="55"/>
      <c r="E196" s="55"/>
      <c r="F196" s="55"/>
      <c r="G196" s="55"/>
    </row>
    <row r="197" spans="1:9" x14ac:dyDescent="0.25">
      <c r="A197" s="52" t="s">
        <v>27</v>
      </c>
      <c r="B197" s="53"/>
      <c r="C197" s="53"/>
      <c r="D197" s="53"/>
      <c r="E197" s="53"/>
      <c r="F197" s="53"/>
      <c r="G197" s="53"/>
      <c r="H197" s="33"/>
      <c r="I197" s="34"/>
    </row>
    <row r="198" spans="1:9" x14ac:dyDescent="0.25">
      <c r="B198" s="2">
        <v>38</v>
      </c>
      <c r="C198" s="3" t="s">
        <v>968</v>
      </c>
      <c r="D198" s="5" t="s">
        <v>52</v>
      </c>
      <c r="G198" s="6">
        <v>16</v>
      </c>
    </row>
    <row r="199" spans="1:9" x14ac:dyDescent="0.25">
      <c r="D199" s="31" t="str">
        <f>SUBSTITUTE("Sp.mat: 0.00%",".",IF(VALUE("1.2")=1.2,".",","),2)</f>
        <v>Sp.mat: 0.00%</v>
      </c>
      <c r="F199" s="31" t="str">
        <f>SUBSTITUTE("Sp.man: 0.00%",".",IF(VALUE("1.2")=1.2,".",","),2)</f>
        <v>Sp.man: 0.00%</v>
      </c>
      <c r="G199" s="31" t="str">
        <f>SUBSTITUTE("Sp.uti: 0.00%",".",IF(VALUE("1.2")=1.2,".",","),2)</f>
        <v>Sp.uti: 0.00%</v>
      </c>
    </row>
    <row r="200" spans="1:9" x14ac:dyDescent="0.25">
      <c r="A200" s="54" t="s">
        <v>969</v>
      </c>
      <c r="B200" s="55"/>
      <c r="C200" s="55"/>
      <c r="D200" s="55"/>
      <c r="E200" s="55"/>
      <c r="F200" s="55"/>
      <c r="G200" s="55"/>
    </row>
    <row r="201" spans="1:9" x14ac:dyDescent="0.25">
      <c r="A201" s="55"/>
      <c r="B201" s="55"/>
      <c r="C201" s="55"/>
      <c r="D201" s="55"/>
      <c r="E201" s="55"/>
      <c r="F201" s="55"/>
      <c r="G201" s="55"/>
    </row>
    <row r="202" spans="1:9" x14ac:dyDescent="0.25">
      <c r="A202" s="52" t="s">
        <v>27</v>
      </c>
      <c r="B202" s="53"/>
      <c r="C202" s="53"/>
      <c r="D202" s="53"/>
      <c r="E202" s="53"/>
      <c r="F202" s="53"/>
      <c r="G202" s="53"/>
      <c r="H202" s="33"/>
      <c r="I202" s="34"/>
    </row>
    <row r="203" spans="1:9" x14ac:dyDescent="0.25">
      <c r="B203" s="2">
        <v>39</v>
      </c>
      <c r="C203" s="3" t="s">
        <v>970</v>
      </c>
      <c r="D203" s="5" t="s">
        <v>52</v>
      </c>
      <c r="G203" s="6">
        <v>18</v>
      </c>
    </row>
    <row r="204" spans="1:9" x14ac:dyDescent="0.25">
      <c r="D204" s="31" t="str">
        <f>SUBSTITUTE("Sp.mat: 0.00%",".",IF(VALUE("1.2")=1.2,".",","),2)</f>
        <v>Sp.mat: 0.00%</v>
      </c>
      <c r="F204" s="31" t="str">
        <f>SUBSTITUTE("Sp.man: 0.00%",".",IF(VALUE("1.2")=1.2,".",","),2)</f>
        <v>Sp.man: 0.00%</v>
      </c>
      <c r="G204" s="31" t="str">
        <f>SUBSTITUTE("Sp.uti: 0.00%",".",IF(VALUE("1.2")=1.2,".",","),2)</f>
        <v>Sp.uti: 0.00%</v>
      </c>
    </row>
    <row r="205" spans="1:9" x14ac:dyDescent="0.25">
      <c r="A205" s="54" t="s">
        <v>971</v>
      </c>
      <c r="B205" s="55"/>
      <c r="C205" s="55"/>
      <c r="D205" s="55"/>
      <c r="E205" s="55"/>
      <c r="F205" s="55"/>
      <c r="G205" s="55"/>
    </row>
    <row r="206" spans="1:9" x14ac:dyDescent="0.25">
      <c r="A206" s="55"/>
      <c r="B206" s="55"/>
      <c r="C206" s="55"/>
      <c r="D206" s="55"/>
      <c r="E206" s="55"/>
      <c r="F206" s="55"/>
      <c r="G206" s="55"/>
    </row>
    <row r="207" spans="1:9" x14ac:dyDescent="0.25">
      <c r="A207" s="52" t="s">
        <v>27</v>
      </c>
      <c r="B207" s="53"/>
      <c r="C207" s="53"/>
      <c r="D207" s="53"/>
      <c r="E207" s="53"/>
      <c r="F207" s="53"/>
      <c r="G207" s="53"/>
      <c r="H207" s="33"/>
      <c r="I207" s="34"/>
    </row>
    <row r="208" spans="1:9" x14ac:dyDescent="0.25">
      <c r="B208" s="2">
        <v>40</v>
      </c>
      <c r="C208" s="3" t="s">
        <v>972</v>
      </c>
      <c r="D208" s="5" t="s">
        <v>52</v>
      </c>
      <c r="G208" s="6">
        <v>38</v>
      </c>
    </row>
    <row r="209" spans="1:9" x14ac:dyDescent="0.25">
      <c r="D209" s="31" t="str">
        <f>SUBSTITUTE("Sp.mat: 0.00%",".",IF(VALUE("1.2")=1.2,".",","),2)</f>
        <v>Sp.mat: 0.00%</v>
      </c>
      <c r="F209" s="31" t="str">
        <f>SUBSTITUTE("Sp.man: 0.00%",".",IF(VALUE("1.2")=1.2,".",","),2)</f>
        <v>Sp.man: 0.00%</v>
      </c>
      <c r="G209" s="31" t="str">
        <f>SUBSTITUTE("Sp.uti: 0.00%",".",IF(VALUE("1.2")=1.2,".",","),2)</f>
        <v>Sp.uti: 0.00%</v>
      </c>
    </row>
    <row r="210" spans="1:9" x14ac:dyDescent="0.25">
      <c r="A210" s="54" t="s">
        <v>973</v>
      </c>
      <c r="B210" s="55"/>
      <c r="C210" s="55"/>
      <c r="D210" s="55"/>
      <c r="E210" s="55"/>
      <c r="F210" s="55"/>
      <c r="G210" s="55"/>
    </row>
    <row r="211" spans="1:9" x14ac:dyDescent="0.25">
      <c r="A211" s="55"/>
      <c r="B211" s="55"/>
      <c r="C211" s="55"/>
      <c r="D211" s="55"/>
      <c r="E211" s="55"/>
      <c r="F211" s="55"/>
      <c r="G211" s="55"/>
    </row>
    <row r="212" spans="1:9" x14ac:dyDescent="0.25">
      <c r="A212" s="52" t="s">
        <v>27</v>
      </c>
      <c r="B212" s="53"/>
      <c r="C212" s="53"/>
      <c r="D212" s="53"/>
      <c r="E212" s="53"/>
      <c r="F212" s="53"/>
      <c r="G212" s="53"/>
      <c r="H212" s="33"/>
      <c r="I212" s="34"/>
    </row>
    <row r="213" spans="1:9" x14ac:dyDescent="0.25">
      <c r="B213" s="2">
        <v>41</v>
      </c>
      <c r="C213" s="3" t="s">
        <v>974</v>
      </c>
      <c r="D213" s="5" t="s">
        <v>52</v>
      </c>
      <c r="G213" s="6">
        <v>25</v>
      </c>
    </row>
    <row r="214" spans="1:9" x14ac:dyDescent="0.25">
      <c r="D214" s="31" t="str">
        <f>SUBSTITUTE("Sp.mat: 0.00%",".",IF(VALUE("1.2")=1.2,".",","),2)</f>
        <v>Sp.mat: 0.00%</v>
      </c>
      <c r="F214" s="31" t="str">
        <f>SUBSTITUTE("Sp.man: 0.00%",".",IF(VALUE("1.2")=1.2,".",","),2)</f>
        <v>Sp.man: 0.00%</v>
      </c>
      <c r="G214" s="31" t="str">
        <f>SUBSTITUTE("Sp.uti: 0.00%",".",IF(VALUE("1.2")=1.2,".",","),2)</f>
        <v>Sp.uti: 0.00%</v>
      </c>
    </row>
    <row r="215" spans="1:9" x14ac:dyDescent="0.25">
      <c r="A215" s="54" t="s">
        <v>975</v>
      </c>
      <c r="B215" s="55"/>
      <c r="C215" s="55"/>
      <c r="D215" s="55"/>
      <c r="E215" s="55"/>
      <c r="F215" s="55"/>
      <c r="G215" s="55"/>
    </row>
    <row r="216" spans="1:9" x14ac:dyDescent="0.25">
      <c r="A216" s="55"/>
      <c r="B216" s="55"/>
      <c r="C216" s="55"/>
      <c r="D216" s="55"/>
      <c r="E216" s="55"/>
      <c r="F216" s="55"/>
      <c r="G216" s="55"/>
    </row>
    <row r="217" spans="1:9" x14ac:dyDescent="0.25">
      <c r="A217" s="52" t="s">
        <v>27</v>
      </c>
      <c r="B217" s="53"/>
      <c r="C217" s="53"/>
      <c r="D217" s="53"/>
      <c r="E217" s="53"/>
      <c r="F217" s="53"/>
      <c r="G217" s="53"/>
      <c r="H217" s="33"/>
      <c r="I217" s="34"/>
    </row>
    <row r="218" spans="1:9" x14ac:dyDescent="0.25">
      <c r="B218" s="2">
        <v>42</v>
      </c>
      <c r="C218" s="3" t="s">
        <v>976</v>
      </c>
      <c r="D218" s="5" t="s">
        <v>63</v>
      </c>
      <c r="G218" s="6">
        <v>35</v>
      </c>
    </row>
    <row r="219" spans="1:9" x14ac:dyDescent="0.25">
      <c r="D219" s="31" t="str">
        <f>SUBSTITUTE("Sp.mat: 0.00%",".",IF(VALUE("1.2")=1.2,".",","),2)</f>
        <v>Sp.mat: 0.00%</v>
      </c>
      <c r="F219" s="31" t="str">
        <f>SUBSTITUTE("Sp.man: 0.00%",".",IF(VALUE("1.2")=1.2,".",","),2)</f>
        <v>Sp.man: 0.00%</v>
      </c>
      <c r="G219" s="31" t="str">
        <f>SUBSTITUTE("Sp.uti: 0.00%",".",IF(VALUE("1.2")=1.2,".",","),2)</f>
        <v>Sp.uti: 0.00%</v>
      </c>
    </row>
    <row r="220" spans="1:9" x14ac:dyDescent="0.25">
      <c r="A220" s="54" t="s">
        <v>977</v>
      </c>
      <c r="B220" s="55"/>
      <c r="C220" s="55"/>
      <c r="D220" s="55"/>
      <c r="E220" s="55"/>
      <c r="F220" s="55"/>
      <c r="G220" s="55"/>
    </row>
    <row r="221" spans="1:9" x14ac:dyDescent="0.25">
      <c r="A221" s="55"/>
      <c r="B221" s="55"/>
      <c r="C221" s="55"/>
      <c r="D221" s="55"/>
      <c r="E221" s="55"/>
      <c r="F221" s="55"/>
      <c r="G221" s="55"/>
    </row>
    <row r="222" spans="1:9" x14ac:dyDescent="0.25">
      <c r="A222" s="52" t="s">
        <v>27</v>
      </c>
      <c r="B222" s="53"/>
      <c r="C222" s="53"/>
      <c r="D222" s="53"/>
      <c r="E222" s="53"/>
      <c r="F222" s="53"/>
      <c r="G222" s="53"/>
      <c r="H222" s="33"/>
      <c r="I222" s="34"/>
    </row>
    <row r="223" spans="1:9" x14ac:dyDescent="0.25">
      <c r="B223" s="2">
        <v>43</v>
      </c>
      <c r="C223" s="3" t="s">
        <v>978</v>
      </c>
      <c r="D223" s="5" t="s">
        <v>76</v>
      </c>
      <c r="G223" s="6">
        <v>2</v>
      </c>
    </row>
    <row r="224" spans="1:9" x14ac:dyDescent="0.25">
      <c r="D224" s="31" t="str">
        <f>SUBSTITUTE("Sp.mat: 0.00%",".",IF(VALUE("1.2")=1.2,".",","),2)</f>
        <v>Sp.mat: 0.00%</v>
      </c>
      <c r="F224" s="31" t="str">
        <f>SUBSTITUTE("Sp.man: 0.00%",".",IF(VALUE("1.2")=1.2,".",","),2)</f>
        <v>Sp.man: 0.00%</v>
      </c>
      <c r="G224" s="31" t="str">
        <f>SUBSTITUTE("Sp.uti: 0.00%",".",IF(VALUE("1.2")=1.2,".",","),2)</f>
        <v>Sp.uti: 0.00%</v>
      </c>
    </row>
    <row r="225" spans="1:9" x14ac:dyDescent="0.25">
      <c r="A225" s="54" t="s">
        <v>979</v>
      </c>
      <c r="B225" s="55"/>
      <c r="C225" s="55"/>
      <c r="D225" s="55"/>
      <c r="E225" s="55"/>
      <c r="F225" s="55"/>
      <c r="G225" s="55"/>
    </row>
    <row r="226" spans="1:9" x14ac:dyDescent="0.25">
      <c r="A226" s="55"/>
      <c r="B226" s="55"/>
      <c r="C226" s="55"/>
      <c r="D226" s="55"/>
      <c r="E226" s="55"/>
      <c r="F226" s="55"/>
      <c r="G226" s="55"/>
    </row>
    <row r="227" spans="1:9" x14ac:dyDescent="0.25">
      <c r="A227" s="56" t="s">
        <v>27</v>
      </c>
      <c r="B227" s="57"/>
      <c r="C227" s="57"/>
      <c r="D227" s="57"/>
      <c r="E227" s="57"/>
      <c r="F227" s="57"/>
      <c r="G227" s="57"/>
      <c r="H227" s="35"/>
      <c r="I227" s="36"/>
    </row>
    <row r="228" spans="1:9" x14ac:dyDescent="0.25">
      <c r="A228" s="58" t="s">
        <v>980</v>
      </c>
      <c r="B228" s="58"/>
      <c r="C228" s="58"/>
      <c r="D228" s="58"/>
      <c r="E228" s="58"/>
      <c r="F228" s="58"/>
      <c r="G228" s="58"/>
      <c r="H228" s="58"/>
      <c r="I228" s="58"/>
    </row>
    <row r="229" spans="1:9" x14ac:dyDescent="0.25">
      <c r="B229" s="2">
        <v>44</v>
      </c>
      <c r="C229" s="3" t="s">
        <v>981</v>
      </c>
      <c r="D229" s="5" t="s">
        <v>76</v>
      </c>
      <c r="G229" s="6">
        <v>1</v>
      </c>
    </row>
    <row r="230" spans="1:9" x14ac:dyDescent="0.25">
      <c r="D230" s="31" t="str">
        <f>SUBSTITUTE("Sp.mat: 0.00%",".",IF(VALUE("1.2")=1.2,".",","),2)</f>
        <v>Sp.mat: 0.00%</v>
      </c>
      <c r="F230" s="31" t="str">
        <f>SUBSTITUTE("Sp.man: 0.00%",".",IF(VALUE("1.2")=1.2,".",","),2)</f>
        <v>Sp.man: 0.00%</v>
      </c>
      <c r="G230" s="31" t="str">
        <f>SUBSTITUTE("Sp.uti: 0.00%",".",IF(VALUE("1.2")=1.2,".",","),2)</f>
        <v>Sp.uti: 0.00%</v>
      </c>
    </row>
    <row r="231" spans="1:9" x14ac:dyDescent="0.25">
      <c r="A231" s="54" t="s">
        <v>982</v>
      </c>
      <c r="B231" s="55"/>
      <c r="C231" s="55"/>
      <c r="D231" s="55"/>
      <c r="E231" s="55"/>
      <c r="F231" s="55"/>
      <c r="G231" s="55"/>
    </row>
    <row r="232" spans="1:9" x14ac:dyDescent="0.25">
      <c r="A232" s="55"/>
      <c r="B232" s="55"/>
      <c r="C232" s="55"/>
      <c r="D232" s="55"/>
      <c r="E232" s="55"/>
      <c r="F232" s="55"/>
      <c r="G232" s="55"/>
    </row>
    <row r="233" spans="1:9" x14ac:dyDescent="0.25">
      <c r="A233" s="56" t="s">
        <v>27</v>
      </c>
      <c r="B233" s="57"/>
      <c r="C233" s="57"/>
      <c r="D233" s="57"/>
      <c r="E233" s="57"/>
      <c r="F233" s="57"/>
      <c r="G233" s="57"/>
      <c r="H233" s="35"/>
      <c r="I233" s="36"/>
    </row>
    <row r="234" spans="1:9" x14ac:dyDescent="0.25">
      <c r="A234" s="58" t="s">
        <v>983</v>
      </c>
      <c r="B234" s="58"/>
      <c r="C234" s="58"/>
      <c r="D234" s="58"/>
      <c r="E234" s="58"/>
      <c r="F234" s="58"/>
      <c r="G234" s="58"/>
      <c r="H234" s="58"/>
      <c r="I234" s="58"/>
    </row>
    <row r="235" spans="1:9" x14ac:dyDescent="0.25">
      <c r="B235" s="2">
        <v>45</v>
      </c>
      <c r="C235" s="3" t="s">
        <v>984</v>
      </c>
      <c r="D235" s="5" t="s">
        <v>63</v>
      </c>
      <c r="G235" s="6">
        <v>86</v>
      </c>
    </row>
    <row r="236" spans="1:9" x14ac:dyDescent="0.25">
      <c r="D236" s="31" t="str">
        <f>SUBSTITUTE("Sp.mat: 0.00%",".",IF(VALUE("1.2")=1.2,".",","),2)</f>
        <v>Sp.mat: 0.00%</v>
      </c>
      <c r="F236" s="31" t="str">
        <f>SUBSTITUTE("Sp.man: 0.00%",".",IF(VALUE("1.2")=1.2,".",","),2)</f>
        <v>Sp.man: 0.00%</v>
      </c>
      <c r="G236" s="31" t="str">
        <f>SUBSTITUTE("Sp.uti: 0.00%",".",IF(VALUE("1.2")=1.2,".",","),2)</f>
        <v>Sp.uti: 0.00%</v>
      </c>
    </row>
    <row r="237" spans="1:9" x14ac:dyDescent="0.25">
      <c r="A237" s="54" t="s">
        <v>985</v>
      </c>
      <c r="B237" s="55"/>
      <c r="C237" s="55"/>
      <c r="D237" s="55"/>
      <c r="E237" s="55"/>
      <c r="F237" s="55"/>
      <c r="G237" s="55"/>
    </row>
    <row r="238" spans="1:9" x14ac:dyDescent="0.25">
      <c r="A238" s="55"/>
      <c r="B238" s="55"/>
      <c r="C238" s="55"/>
      <c r="D238" s="55"/>
      <c r="E238" s="55"/>
      <c r="F238" s="55"/>
      <c r="G238" s="55"/>
    </row>
    <row r="239" spans="1:9" x14ac:dyDescent="0.25">
      <c r="A239" s="52" t="s">
        <v>27</v>
      </c>
      <c r="B239" s="53"/>
      <c r="C239" s="53"/>
      <c r="D239" s="53"/>
      <c r="E239" s="53"/>
      <c r="F239" s="53"/>
      <c r="G239" s="53"/>
      <c r="H239" s="33"/>
      <c r="I239" s="34"/>
    </row>
    <row r="240" spans="1:9" x14ac:dyDescent="0.25">
      <c r="B240" s="2">
        <v>46</v>
      </c>
      <c r="C240" s="3" t="s">
        <v>986</v>
      </c>
      <c r="D240" s="5" t="s">
        <v>63</v>
      </c>
      <c r="G240" s="6">
        <v>86</v>
      </c>
    </row>
    <row r="241" spans="1:9" x14ac:dyDescent="0.25">
      <c r="D241" s="31" t="str">
        <f>SUBSTITUTE("Sp.mat: 0.00%",".",IF(VALUE("1.2")=1.2,".",","),2)</f>
        <v>Sp.mat: 0.00%</v>
      </c>
      <c r="F241" s="31" t="str">
        <f>SUBSTITUTE("Sp.man: 0.00%",".",IF(VALUE("1.2")=1.2,".",","),2)</f>
        <v>Sp.man: 0.00%</v>
      </c>
      <c r="G241" s="31" t="str">
        <f>SUBSTITUTE("Sp.uti: 0.00%",".",IF(VALUE("1.2")=1.2,".",","),2)</f>
        <v>Sp.uti: 0.00%</v>
      </c>
    </row>
    <row r="242" spans="1:9" x14ac:dyDescent="0.25">
      <c r="A242" s="54" t="s">
        <v>987</v>
      </c>
      <c r="B242" s="55"/>
      <c r="C242" s="55"/>
      <c r="D242" s="55"/>
      <c r="E242" s="55"/>
      <c r="F242" s="55"/>
      <c r="G242" s="55"/>
    </row>
    <row r="243" spans="1:9" x14ac:dyDescent="0.25">
      <c r="A243" s="55"/>
      <c r="B243" s="55"/>
      <c r="C243" s="55"/>
      <c r="D243" s="55"/>
      <c r="E243" s="55"/>
      <c r="F243" s="55"/>
      <c r="G243" s="55"/>
    </row>
    <row r="244" spans="1:9" x14ac:dyDescent="0.25">
      <c r="A244" s="52" t="s">
        <v>27</v>
      </c>
      <c r="B244" s="53"/>
      <c r="C244" s="53"/>
      <c r="D244" s="53"/>
      <c r="E244" s="53"/>
      <c r="F244" s="53"/>
      <c r="G244" s="53"/>
      <c r="H244" s="33"/>
      <c r="I244" s="34"/>
    </row>
    <row r="245" spans="1:9" x14ac:dyDescent="0.25">
      <c r="B245" s="2">
        <v>47</v>
      </c>
      <c r="C245" s="3" t="s">
        <v>988</v>
      </c>
      <c r="D245" s="5" t="s">
        <v>25</v>
      </c>
      <c r="G245" s="6">
        <v>8</v>
      </c>
    </row>
    <row r="246" spans="1:9" x14ac:dyDescent="0.25">
      <c r="D246" s="31" t="str">
        <f>SUBSTITUTE("Sp.mat: 0.00%",".",IF(VALUE("1.2")=1.2,".",","),2)</f>
        <v>Sp.mat: 0.00%</v>
      </c>
      <c r="F246" s="31" t="str">
        <f>SUBSTITUTE("Sp.man: 0.00%",".",IF(VALUE("1.2")=1.2,".",","),2)</f>
        <v>Sp.man: 0.00%</v>
      </c>
      <c r="G246" s="31" t="str">
        <f>SUBSTITUTE("Sp.uti: 0.00%",".",IF(VALUE("1.2")=1.2,".",","),2)</f>
        <v>Sp.uti: 0.00%</v>
      </c>
    </row>
    <row r="247" spans="1:9" x14ac:dyDescent="0.25">
      <c r="A247" s="54" t="s">
        <v>989</v>
      </c>
      <c r="B247" s="55"/>
      <c r="C247" s="55"/>
      <c r="D247" s="55"/>
      <c r="E247" s="55"/>
      <c r="F247" s="55"/>
      <c r="G247" s="55"/>
    </row>
    <row r="248" spans="1:9" x14ac:dyDescent="0.25">
      <c r="A248" s="55"/>
      <c r="B248" s="55"/>
      <c r="C248" s="55"/>
      <c r="D248" s="55"/>
      <c r="E248" s="55"/>
      <c r="F248" s="55"/>
      <c r="G248" s="55"/>
    </row>
    <row r="249" spans="1:9" x14ac:dyDescent="0.25">
      <c r="A249" s="52" t="s">
        <v>27</v>
      </c>
      <c r="B249" s="53"/>
      <c r="C249" s="53"/>
      <c r="D249" s="53"/>
      <c r="E249" s="53"/>
      <c r="F249" s="53"/>
      <c r="G249" s="53"/>
      <c r="H249" s="33"/>
      <c r="I249" s="34"/>
    </row>
    <row r="250" spans="1:9" x14ac:dyDescent="0.25">
      <c r="B250" s="2">
        <v>48</v>
      </c>
      <c r="C250" s="3" t="s">
        <v>990</v>
      </c>
      <c r="D250" s="5" t="s">
        <v>144</v>
      </c>
      <c r="G250" s="6">
        <v>0.25</v>
      </c>
    </row>
    <row r="251" spans="1:9" x14ac:dyDescent="0.25">
      <c r="D251" s="31" t="str">
        <f>SUBSTITUTE("Sp.mat: 0.00%",".",IF(VALUE("1.2")=1.2,".",","),2)</f>
        <v>Sp.mat: 0.00%</v>
      </c>
      <c r="F251" s="31" t="str">
        <f>SUBSTITUTE("Sp.man: 0.00%",".",IF(VALUE("1.2")=1.2,".",","),2)</f>
        <v>Sp.man: 0.00%</v>
      </c>
      <c r="G251" s="31" t="str">
        <f>SUBSTITUTE("Sp.uti: 0.00%",".",IF(VALUE("1.2")=1.2,".",","),2)</f>
        <v>Sp.uti: 0.00%</v>
      </c>
    </row>
    <row r="252" spans="1:9" x14ac:dyDescent="0.25">
      <c r="A252" s="54" t="s">
        <v>991</v>
      </c>
      <c r="B252" s="55"/>
      <c r="C252" s="55"/>
      <c r="D252" s="55"/>
      <c r="E252" s="55"/>
      <c r="F252" s="55"/>
      <c r="G252" s="55"/>
    </row>
    <row r="253" spans="1:9" x14ac:dyDescent="0.25">
      <c r="A253" s="55"/>
      <c r="B253" s="55"/>
      <c r="C253" s="55"/>
      <c r="D253" s="55"/>
      <c r="E253" s="55"/>
      <c r="F253" s="55"/>
      <c r="G253" s="55"/>
    </row>
    <row r="254" spans="1:9" x14ac:dyDescent="0.25">
      <c r="A254" s="52" t="s">
        <v>27</v>
      </c>
      <c r="B254" s="53"/>
      <c r="C254" s="53"/>
      <c r="D254" s="53"/>
      <c r="E254" s="53"/>
      <c r="F254" s="53"/>
      <c r="G254" s="53"/>
      <c r="H254" s="33"/>
      <c r="I254" s="34"/>
    </row>
    <row r="255" spans="1:9" x14ac:dyDescent="0.25">
      <c r="B255" s="2">
        <v>49</v>
      </c>
      <c r="C255" s="3" t="s">
        <v>992</v>
      </c>
      <c r="D255" s="5" t="s">
        <v>76</v>
      </c>
      <c r="G255" s="6">
        <v>3</v>
      </c>
    </row>
    <row r="256" spans="1:9" x14ac:dyDescent="0.25">
      <c r="D256" s="31" t="str">
        <f>SUBSTITUTE("Sp.mat: 0.00%",".",IF(VALUE("1.2")=1.2,".",","),2)</f>
        <v>Sp.mat: 0.00%</v>
      </c>
      <c r="F256" s="31" t="str">
        <f>SUBSTITUTE("Sp.man: 0.00%",".",IF(VALUE("1.2")=1.2,".",","),2)</f>
        <v>Sp.man: 0.00%</v>
      </c>
      <c r="G256" s="31" t="str">
        <f>SUBSTITUTE("Sp.uti: 0.00%",".",IF(VALUE("1.2")=1.2,".",","),2)</f>
        <v>Sp.uti: 0.00%</v>
      </c>
    </row>
    <row r="257" spans="1:9" x14ac:dyDescent="0.25">
      <c r="A257" s="54" t="s">
        <v>993</v>
      </c>
      <c r="B257" s="55"/>
      <c r="C257" s="55"/>
      <c r="D257" s="55"/>
      <c r="E257" s="55"/>
      <c r="F257" s="55"/>
      <c r="G257" s="55"/>
    </row>
    <row r="258" spans="1:9" x14ac:dyDescent="0.25">
      <c r="A258" s="55"/>
      <c r="B258" s="55"/>
      <c r="C258" s="55"/>
      <c r="D258" s="55"/>
      <c r="E258" s="55"/>
      <c r="F258" s="55"/>
      <c r="G258" s="55"/>
    </row>
    <row r="259" spans="1:9" x14ac:dyDescent="0.25">
      <c r="A259" s="56" t="s">
        <v>27</v>
      </c>
      <c r="B259" s="57"/>
      <c r="C259" s="57"/>
      <c r="D259" s="57"/>
      <c r="E259" s="57"/>
      <c r="F259" s="57"/>
      <c r="G259" s="57"/>
      <c r="H259" s="35"/>
      <c r="I259" s="36"/>
    </row>
    <row r="260" spans="1:9" x14ac:dyDescent="0.25">
      <c r="A260" s="58" t="s">
        <v>994</v>
      </c>
      <c r="B260" s="58"/>
      <c r="C260" s="58"/>
      <c r="D260" s="58"/>
      <c r="E260" s="58"/>
      <c r="F260" s="58"/>
      <c r="G260" s="58"/>
      <c r="H260" s="58"/>
      <c r="I260" s="58"/>
    </row>
    <row r="261" spans="1:9" x14ac:dyDescent="0.25">
      <c r="B261" s="2">
        <v>50</v>
      </c>
      <c r="C261" s="3" t="s">
        <v>995</v>
      </c>
      <c r="D261" s="5" t="s">
        <v>144</v>
      </c>
      <c r="G261" s="6">
        <v>9</v>
      </c>
    </row>
    <row r="262" spans="1:9" x14ac:dyDescent="0.25">
      <c r="D262" s="31" t="str">
        <f>SUBSTITUTE("Sp.mat: 0.00%",".",IF(VALUE("1.2")=1.2,".",","),2)</f>
        <v>Sp.mat: 0.00%</v>
      </c>
      <c r="F262" s="31" t="str">
        <f>SUBSTITUTE("Sp.man: 0.00%",".",IF(VALUE("1.2")=1.2,".",","),2)</f>
        <v>Sp.man: 0.00%</v>
      </c>
      <c r="G262" s="31" t="str">
        <f>SUBSTITUTE("Sp.uti: 0.00%",".",IF(VALUE("1.2")=1.2,".",","),2)</f>
        <v>Sp.uti: 0.00%</v>
      </c>
    </row>
    <row r="263" spans="1:9" x14ac:dyDescent="0.25">
      <c r="A263" s="54" t="s">
        <v>996</v>
      </c>
      <c r="B263" s="55"/>
      <c r="C263" s="55"/>
      <c r="D263" s="55"/>
      <c r="E263" s="55"/>
      <c r="F263" s="55"/>
      <c r="G263" s="55"/>
    </row>
    <row r="264" spans="1:9" x14ac:dyDescent="0.25">
      <c r="A264" s="55"/>
      <c r="B264" s="55"/>
      <c r="C264" s="55"/>
      <c r="D264" s="55"/>
      <c r="E264" s="55"/>
      <c r="F264" s="55"/>
      <c r="G264" s="55"/>
    </row>
    <row r="265" spans="1:9" x14ac:dyDescent="0.25">
      <c r="A265" s="52" t="s">
        <v>27</v>
      </c>
      <c r="B265" s="53"/>
      <c r="C265" s="53"/>
      <c r="D265" s="53"/>
      <c r="E265" s="53"/>
      <c r="F265" s="53"/>
      <c r="G265" s="53"/>
      <c r="H265" s="33"/>
      <c r="I265" s="34"/>
    </row>
    <row r="266" spans="1:9" x14ac:dyDescent="0.25">
      <c r="B266" s="2">
        <v>51</v>
      </c>
      <c r="C266" s="3" t="s">
        <v>997</v>
      </c>
      <c r="D266" s="5" t="s">
        <v>76</v>
      </c>
      <c r="G266" s="6">
        <v>4</v>
      </c>
    </row>
    <row r="267" spans="1:9" x14ac:dyDescent="0.25">
      <c r="D267" s="31" t="str">
        <f>SUBSTITUTE("Sp.mat: 0.00%",".",IF(VALUE("1.2")=1.2,".",","),2)</f>
        <v>Sp.mat: 0.00%</v>
      </c>
      <c r="F267" s="31" t="str">
        <f>SUBSTITUTE("Sp.man: 0.00%",".",IF(VALUE("1.2")=1.2,".",","),2)</f>
        <v>Sp.man: 0.00%</v>
      </c>
      <c r="G267" s="31" t="str">
        <f>SUBSTITUTE("Sp.uti: 0.00%",".",IF(VALUE("1.2")=1.2,".",","),2)</f>
        <v>Sp.uti: 0.00%</v>
      </c>
    </row>
    <row r="268" spans="1:9" x14ac:dyDescent="0.25">
      <c r="A268" s="54" t="s">
        <v>998</v>
      </c>
      <c r="B268" s="55"/>
      <c r="C268" s="55"/>
      <c r="D268" s="55"/>
      <c r="E268" s="55"/>
      <c r="F268" s="55"/>
      <c r="G268" s="55"/>
    </row>
    <row r="269" spans="1:9" x14ac:dyDescent="0.25">
      <c r="A269" s="55"/>
      <c r="B269" s="55"/>
      <c r="C269" s="55"/>
      <c r="D269" s="55"/>
      <c r="E269" s="55"/>
      <c r="F269" s="55"/>
      <c r="G269" s="55"/>
    </row>
    <row r="270" spans="1:9" x14ac:dyDescent="0.25">
      <c r="A270" s="56" t="s">
        <v>27</v>
      </c>
      <c r="B270" s="57"/>
      <c r="C270" s="57"/>
      <c r="D270" s="57"/>
      <c r="E270" s="57"/>
      <c r="F270" s="57"/>
      <c r="G270" s="57"/>
      <c r="H270" s="35"/>
      <c r="I270" s="36"/>
    </row>
    <row r="271" spans="1:9" x14ac:dyDescent="0.25">
      <c r="A271" s="58" t="s">
        <v>999</v>
      </c>
      <c r="B271" s="58"/>
      <c r="C271" s="58"/>
      <c r="D271" s="58"/>
      <c r="E271" s="58"/>
      <c r="F271" s="58"/>
      <c r="G271" s="58"/>
      <c r="H271" s="58"/>
      <c r="I271" s="58"/>
    </row>
    <row r="272" spans="1:9" x14ac:dyDescent="0.25">
      <c r="B272" s="2">
        <v>52</v>
      </c>
      <c r="C272" s="3" t="s">
        <v>1000</v>
      </c>
      <c r="D272" s="5" t="s">
        <v>25</v>
      </c>
      <c r="G272" s="6">
        <v>3</v>
      </c>
    </row>
    <row r="273" spans="1:9" x14ac:dyDescent="0.25">
      <c r="D273" s="31" t="str">
        <f>SUBSTITUTE("Sp.mat: 0.00%",".",IF(VALUE("1.2")=1.2,".",","),2)</f>
        <v>Sp.mat: 0.00%</v>
      </c>
      <c r="F273" s="31" t="str">
        <f>SUBSTITUTE("Sp.man: 0.00%",".",IF(VALUE("1.2")=1.2,".",","),2)</f>
        <v>Sp.man: 0.00%</v>
      </c>
      <c r="G273" s="31" t="str">
        <f>SUBSTITUTE("Sp.uti: 0.00%",".",IF(VALUE("1.2")=1.2,".",","),2)</f>
        <v>Sp.uti: 0.00%</v>
      </c>
    </row>
    <row r="274" spans="1:9" x14ac:dyDescent="0.25">
      <c r="A274" s="54" t="s">
        <v>1001</v>
      </c>
      <c r="B274" s="55"/>
      <c r="C274" s="55"/>
      <c r="D274" s="55"/>
      <c r="E274" s="55"/>
      <c r="F274" s="55"/>
      <c r="G274" s="55"/>
    </row>
    <row r="275" spans="1:9" x14ac:dyDescent="0.25">
      <c r="A275" s="55"/>
      <c r="B275" s="55"/>
      <c r="C275" s="55"/>
      <c r="D275" s="55"/>
      <c r="E275" s="55"/>
      <c r="F275" s="55"/>
      <c r="G275" s="55"/>
    </row>
    <row r="276" spans="1:9" x14ac:dyDescent="0.25">
      <c r="A276" s="56" t="s">
        <v>27</v>
      </c>
      <c r="B276" s="57"/>
      <c r="C276" s="57"/>
      <c r="D276" s="57"/>
      <c r="E276" s="57"/>
      <c r="F276" s="57"/>
      <c r="G276" s="57"/>
      <c r="H276" s="35"/>
      <c r="I276" s="36"/>
    </row>
    <row r="277" spans="1:9" x14ac:dyDescent="0.25">
      <c r="A277" s="58" t="s">
        <v>1002</v>
      </c>
      <c r="B277" s="58"/>
      <c r="C277" s="58"/>
      <c r="D277" s="58"/>
      <c r="E277" s="58"/>
      <c r="F277" s="58"/>
      <c r="G277" s="58"/>
      <c r="H277" s="58"/>
      <c r="I277" s="58"/>
    </row>
    <row r="278" spans="1:9" x14ac:dyDescent="0.25">
      <c r="B278" s="2">
        <v>53</v>
      </c>
      <c r="C278" s="3" t="s">
        <v>1003</v>
      </c>
      <c r="D278" s="5" t="s">
        <v>76</v>
      </c>
      <c r="G278" s="6">
        <v>6</v>
      </c>
    </row>
    <row r="279" spans="1:9" x14ac:dyDescent="0.25">
      <c r="D279" s="31" t="str">
        <f>SUBSTITUTE("Sp.mat: 0.00%",".",IF(VALUE("1.2")=1.2,".",","),2)</f>
        <v>Sp.mat: 0.00%</v>
      </c>
      <c r="F279" s="31" t="str">
        <f>SUBSTITUTE("Sp.man: 0.00%",".",IF(VALUE("1.2")=1.2,".",","),2)</f>
        <v>Sp.man: 0.00%</v>
      </c>
      <c r="G279" s="31" t="str">
        <f>SUBSTITUTE("Sp.uti: 0.00%",".",IF(VALUE("1.2")=1.2,".",","),2)</f>
        <v>Sp.uti: 0.00%</v>
      </c>
    </row>
    <row r="280" spans="1:9" x14ac:dyDescent="0.25">
      <c r="A280" s="54" t="s">
        <v>1004</v>
      </c>
      <c r="B280" s="55"/>
      <c r="C280" s="55"/>
      <c r="D280" s="55"/>
      <c r="E280" s="55"/>
      <c r="F280" s="55"/>
      <c r="G280" s="55"/>
    </row>
    <row r="281" spans="1:9" x14ac:dyDescent="0.25">
      <c r="A281" s="55"/>
      <c r="B281" s="55"/>
      <c r="C281" s="55"/>
      <c r="D281" s="55"/>
      <c r="E281" s="55"/>
      <c r="F281" s="55"/>
      <c r="G281" s="55"/>
    </row>
    <row r="282" spans="1:9" x14ac:dyDescent="0.25">
      <c r="A282" s="52" t="s">
        <v>27</v>
      </c>
      <c r="B282" s="53"/>
      <c r="C282" s="53"/>
      <c r="D282" s="53"/>
      <c r="E282" s="53"/>
      <c r="F282" s="53"/>
      <c r="G282" s="53"/>
      <c r="H282" s="33"/>
      <c r="I282" s="34"/>
    </row>
    <row r="283" spans="1:9" x14ac:dyDescent="0.25">
      <c r="B283" s="2">
        <v>54</v>
      </c>
      <c r="C283" s="3" t="s">
        <v>1005</v>
      </c>
      <c r="D283" s="5" t="s">
        <v>52</v>
      </c>
      <c r="G283" s="6">
        <v>12</v>
      </c>
    </row>
    <row r="284" spans="1:9" x14ac:dyDescent="0.25">
      <c r="D284" s="31" t="str">
        <f>SUBSTITUTE("Sp.mat: 0.00%",".",IF(VALUE("1.2")=1.2,".",","),2)</f>
        <v>Sp.mat: 0.00%</v>
      </c>
      <c r="F284" s="31" t="str">
        <f>SUBSTITUTE("Sp.man: 0.00%",".",IF(VALUE("1.2")=1.2,".",","),2)</f>
        <v>Sp.man: 0.00%</v>
      </c>
      <c r="G284" s="31" t="str">
        <f>SUBSTITUTE("Sp.uti: 0.00%",".",IF(VALUE("1.2")=1.2,".",","),2)</f>
        <v>Sp.uti: 0.00%</v>
      </c>
    </row>
    <row r="285" spans="1:9" x14ac:dyDescent="0.25">
      <c r="A285" s="54" t="s">
        <v>1006</v>
      </c>
      <c r="B285" s="55"/>
      <c r="C285" s="55"/>
      <c r="D285" s="55"/>
      <c r="E285" s="55"/>
      <c r="F285" s="55"/>
      <c r="G285" s="55"/>
    </row>
    <row r="286" spans="1:9" x14ac:dyDescent="0.25">
      <c r="A286" s="55"/>
      <c r="B286" s="55"/>
      <c r="C286" s="55"/>
      <c r="D286" s="55"/>
      <c r="E286" s="55"/>
      <c r="F286" s="55"/>
      <c r="G286" s="55"/>
    </row>
    <row r="287" spans="1:9" x14ac:dyDescent="0.25">
      <c r="A287" s="52" t="s">
        <v>27</v>
      </c>
      <c r="B287" s="53"/>
      <c r="C287" s="53"/>
      <c r="D287" s="53"/>
      <c r="E287" s="53"/>
      <c r="F287" s="53"/>
      <c r="G287" s="53"/>
      <c r="H287" s="33"/>
      <c r="I287" s="34"/>
    </row>
    <row r="288" spans="1:9" x14ac:dyDescent="0.25">
      <c r="B288" s="2">
        <v>55</v>
      </c>
      <c r="C288" s="3" t="s">
        <v>1007</v>
      </c>
      <c r="D288" s="5" t="s">
        <v>52</v>
      </c>
      <c r="G288" s="6">
        <v>12</v>
      </c>
    </row>
    <row r="289" spans="1:9" x14ac:dyDescent="0.25">
      <c r="D289" s="31" t="str">
        <f>SUBSTITUTE("Sp.mat: 0.00%",".",IF(VALUE("1.2")=1.2,".",","),2)</f>
        <v>Sp.mat: 0.00%</v>
      </c>
      <c r="F289" s="31" t="str">
        <f>SUBSTITUTE("Sp.man: 0.00%",".",IF(VALUE("1.2")=1.2,".",","),2)</f>
        <v>Sp.man: 0.00%</v>
      </c>
      <c r="G289" s="31" t="str">
        <f>SUBSTITUTE("Sp.uti: 0.00%",".",IF(VALUE("1.2")=1.2,".",","),2)</f>
        <v>Sp.uti: 0.00%</v>
      </c>
    </row>
    <row r="290" spans="1:9" x14ac:dyDescent="0.25">
      <c r="A290" s="54" t="s">
        <v>1008</v>
      </c>
      <c r="B290" s="55"/>
      <c r="C290" s="55"/>
      <c r="D290" s="55"/>
      <c r="E290" s="55"/>
      <c r="F290" s="55"/>
      <c r="G290" s="55"/>
    </row>
    <row r="291" spans="1:9" x14ac:dyDescent="0.25">
      <c r="A291" s="55"/>
      <c r="B291" s="55"/>
      <c r="C291" s="55"/>
      <c r="D291" s="55"/>
      <c r="E291" s="55"/>
      <c r="F291" s="55"/>
      <c r="G291" s="55"/>
    </row>
    <row r="292" spans="1:9" x14ac:dyDescent="0.25">
      <c r="A292" s="52" t="s">
        <v>27</v>
      </c>
      <c r="B292" s="53"/>
      <c r="C292" s="53"/>
      <c r="D292" s="53"/>
      <c r="E292" s="53"/>
      <c r="F292" s="53"/>
      <c r="G292" s="53"/>
      <c r="H292" s="33"/>
      <c r="I292" s="34"/>
    </row>
    <row r="293" spans="1:9" x14ac:dyDescent="0.25">
      <c r="B293" s="2">
        <v>56</v>
      </c>
      <c r="C293" s="3" t="s">
        <v>1009</v>
      </c>
      <c r="D293" s="5" t="s">
        <v>52</v>
      </c>
      <c r="G293" s="6">
        <v>4</v>
      </c>
    </row>
    <row r="294" spans="1:9" x14ac:dyDescent="0.25">
      <c r="D294" s="31" t="str">
        <f>SUBSTITUTE("Sp.mat: 0.00%",".",IF(VALUE("1.2")=1.2,".",","),2)</f>
        <v>Sp.mat: 0.00%</v>
      </c>
      <c r="F294" s="31" t="str">
        <f>SUBSTITUTE("Sp.man: 0.00%",".",IF(VALUE("1.2")=1.2,".",","),2)</f>
        <v>Sp.man: 0.00%</v>
      </c>
      <c r="G294" s="31" t="str">
        <f>SUBSTITUTE("Sp.uti: 0.00%",".",IF(VALUE("1.2")=1.2,".",","),2)</f>
        <v>Sp.uti: 0.00%</v>
      </c>
    </row>
    <row r="295" spans="1:9" x14ac:dyDescent="0.25">
      <c r="A295" s="54" t="s">
        <v>1010</v>
      </c>
      <c r="B295" s="55"/>
      <c r="C295" s="55"/>
      <c r="D295" s="55"/>
      <c r="E295" s="55"/>
      <c r="F295" s="55"/>
      <c r="G295" s="55"/>
    </row>
    <row r="296" spans="1:9" x14ac:dyDescent="0.25">
      <c r="A296" s="55"/>
      <c r="B296" s="55"/>
      <c r="C296" s="55"/>
      <c r="D296" s="55"/>
      <c r="E296" s="55"/>
      <c r="F296" s="55"/>
      <c r="G296" s="55"/>
    </row>
    <row r="297" spans="1:9" x14ac:dyDescent="0.25">
      <c r="A297" s="52" t="s">
        <v>27</v>
      </c>
      <c r="B297" s="53"/>
      <c r="C297" s="53"/>
      <c r="D297" s="53"/>
      <c r="E297" s="53"/>
      <c r="F297" s="53"/>
      <c r="G297" s="53"/>
      <c r="H297" s="33"/>
      <c r="I297" s="34"/>
    </row>
    <row r="298" spans="1:9" x14ac:dyDescent="0.25">
      <c r="B298" s="2">
        <v>57</v>
      </c>
      <c r="C298" s="3" t="s">
        <v>1011</v>
      </c>
      <c r="D298" s="5" t="s">
        <v>76</v>
      </c>
      <c r="G298" s="6">
        <v>10</v>
      </c>
    </row>
    <row r="299" spans="1:9" x14ac:dyDescent="0.25">
      <c r="D299" s="31" t="str">
        <f>SUBSTITUTE("Sp.mat: 0.00%",".",IF(VALUE("1.2")=1.2,".",","),2)</f>
        <v>Sp.mat: 0.00%</v>
      </c>
      <c r="F299" s="31" t="str">
        <f>SUBSTITUTE("Sp.man: 0.00%",".",IF(VALUE("1.2")=1.2,".",","),2)</f>
        <v>Sp.man: 0.00%</v>
      </c>
      <c r="G299" s="31" t="str">
        <f>SUBSTITUTE("Sp.uti: 0.00%",".",IF(VALUE("1.2")=1.2,".",","),2)</f>
        <v>Sp.uti: 0.00%</v>
      </c>
    </row>
    <row r="300" spans="1:9" x14ac:dyDescent="0.25">
      <c r="A300" s="54" t="s">
        <v>1012</v>
      </c>
      <c r="B300" s="55"/>
      <c r="C300" s="55"/>
      <c r="D300" s="55"/>
      <c r="E300" s="55"/>
      <c r="F300" s="55"/>
      <c r="G300" s="55"/>
    </row>
    <row r="301" spans="1:9" x14ac:dyDescent="0.25">
      <c r="A301" s="55"/>
      <c r="B301" s="55"/>
      <c r="C301" s="55"/>
      <c r="D301" s="55"/>
      <c r="E301" s="55"/>
      <c r="F301" s="55"/>
      <c r="G301" s="55"/>
    </row>
    <row r="302" spans="1:9" x14ac:dyDescent="0.25">
      <c r="A302" s="56" t="s">
        <v>27</v>
      </c>
      <c r="B302" s="57"/>
      <c r="C302" s="57"/>
      <c r="D302" s="57"/>
      <c r="E302" s="57"/>
      <c r="F302" s="57"/>
      <c r="G302" s="57"/>
      <c r="H302" s="35"/>
      <c r="I302" s="36"/>
    </row>
    <row r="303" spans="1:9" x14ac:dyDescent="0.25">
      <c r="A303" s="59" t="s">
        <v>1013</v>
      </c>
      <c r="B303" s="59"/>
      <c r="C303" s="59"/>
      <c r="D303" s="59"/>
      <c r="E303" s="59"/>
      <c r="F303" s="59"/>
      <c r="G303" s="59"/>
      <c r="H303" s="59"/>
      <c r="I303" s="59"/>
    </row>
    <row r="304" spans="1:9" x14ac:dyDescent="0.25">
      <c r="A304" s="53" t="s">
        <v>1014</v>
      </c>
      <c r="B304" s="53"/>
      <c r="C304" s="53"/>
      <c r="D304" s="53"/>
      <c r="E304" s="53"/>
      <c r="F304" s="53"/>
      <c r="G304" s="53"/>
      <c r="H304" s="53"/>
      <c r="I304" s="53"/>
    </row>
    <row r="305" spans="1:9" x14ac:dyDescent="0.25">
      <c r="B305" s="2">
        <v>58</v>
      </c>
      <c r="C305" s="3" t="s">
        <v>1015</v>
      </c>
      <c r="D305" s="5" t="s">
        <v>76</v>
      </c>
      <c r="G305" s="6">
        <v>10</v>
      </c>
    </row>
    <row r="306" spans="1:9" x14ac:dyDescent="0.25">
      <c r="D306" s="31" t="str">
        <f>SUBSTITUTE("Sp.mat: 0.00%",".",IF(VALUE("1.2")=1.2,".",","),2)</f>
        <v>Sp.mat: 0.00%</v>
      </c>
      <c r="F306" s="31" t="str">
        <f>SUBSTITUTE("Sp.man: 0.00%",".",IF(VALUE("1.2")=1.2,".",","),2)</f>
        <v>Sp.man: 0.00%</v>
      </c>
      <c r="G306" s="31" t="str">
        <f>SUBSTITUTE("Sp.uti: 0.00%",".",IF(VALUE("1.2")=1.2,".",","),2)</f>
        <v>Sp.uti: 0.00%</v>
      </c>
    </row>
    <row r="307" spans="1:9" x14ac:dyDescent="0.25">
      <c r="A307" s="54" t="s">
        <v>1016</v>
      </c>
      <c r="B307" s="55"/>
      <c r="C307" s="55"/>
      <c r="D307" s="55"/>
      <c r="E307" s="55"/>
      <c r="F307" s="55"/>
      <c r="G307" s="55"/>
    </row>
    <row r="308" spans="1:9" x14ac:dyDescent="0.25">
      <c r="A308" s="55"/>
      <c r="B308" s="55"/>
      <c r="C308" s="55"/>
      <c r="D308" s="55"/>
      <c r="E308" s="55"/>
      <c r="F308" s="55"/>
      <c r="G308" s="55"/>
    </row>
    <row r="309" spans="1:9" x14ac:dyDescent="0.25">
      <c r="A309" s="52" t="s">
        <v>27</v>
      </c>
      <c r="B309" s="53"/>
      <c r="C309" s="53"/>
      <c r="D309" s="53"/>
      <c r="E309" s="53"/>
      <c r="F309" s="53"/>
      <c r="G309" s="53"/>
      <c r="H309" s="33"/>
      <c r="I309" s="34"/>
    </row>
    <row r="310" spans="1:9" x14ac:dyDescent="0.25">
      <c r="B310" s="2">
        <v>59</v>
      </c>
      <c r="C310" s="3" t="s">
        <v>1017</v>
      </c>
      <c r="D310" s="5" t="s">
        <v>76</v>
      </c>
      <c r="G310" s="6">
        <v>8</v>
      </c>
    </row>
    <row r="311" spans="1:9" x14ac:dyDescent="0.25">
      <c r="D311" s="31" t="str">
        <f>SUBSTITUTE("Sp.mat: 0.00%",".",IF(VALUE("1.2")=1.2,".",","),2)</f>
        <v>Sp.mat: 0.00%</v>
      </c>
      <c r="F311" s="31" t="str">
        <f>SUBSTITUTE("Sp.man: 0.00%",".",IF(VALUE("1.2")=1.2,".",","),2)</f>
        <v>Sp.man: 0.00%</v>
      </c>
      <c r="G311" s="31" t="str">
        <f>SUBSTITUTE("Sp.uti: 0.00%",".",IF(VALUE("1.2")=1.2,".",","),2)</f>
        <v>Sp.uti: 0.00%</v>
      </c>
    </row>
    <row r="312" spans="1:9" x14ac:dyDescent="0.25">
      <c r="A312" s="54" t="s">
        <v>1018</v>
      </c>
      <c r="B312" s="55"/>
      <c r="C312" s="55"/>
      <c r="D312" s="55"/>
      <c r="E312" s="55"/>
      <c r="F312" s="55"/>
      <c r="G312" s="55"/>
    </row>
    <row r="313" spans="1:9" x14ac:dyDescent="0.25">
      <c r="A313" s="55"/>
      <c r="B313" s="55"/>
      <c r="C313" s="55"/>
      <c r="D313" s="55"/>
      <c r="E313" s="55"/>
      <c r="F313" s="55"/>
      <c r="G313" s="55"/>
    </row>
    <row r="314" spans="1:9" x14ac:dyDescent="0.25">
      <c r="A314" s="52" t="s">
        <v>27</v>
      </c>
      <c r="B314" s="53"/>
      <c r="C314" s="53"/>
      <c r="D314" s="53"/>
      <c r="E314" s="53"/>
      <c r="F314" s="53"/>
      <c r="G314" s="53"/>
      <c r="H314" s="33"/>
      <c r="I314" s="34"/>
    </row>
    <row r="315" spans="1:9" x14ac:dyDescent="0.25">
      <c r="B315" s="2">
        <v>60</v>
      </c>
      <c r="C315" s="3" t="s">
        <v>1019</v>
      </c>
      <c r="D315" s="5" t="s">
        <v>76</v>
      </c>
      <c r="G315" s="6">
        <v>2</v>
      </c>
    </row>
    <row r="316" spans="1:9" x14ac:dyDescent="0.25">
      <c r="D316" s="31" t="str">
        <f>SUBSTITUTE("Sp.mat: 0.00%",".",IF(VALUE("1.2")=1.2,".",","),2)</f>
        <v>Sp.mat: 0.00%</v>
      </c>
      <c r="F316" s="31" t="str">
        <f>SUBSTITUTE("Sp.man: 0.00%",".",IF(VALUE("1.2")=1.2,".",","),2)</f>
        <v>Sp.man: 0.00%</v>
      </c>
      <c r="G316" s="31" t="str">
        <f>SUBSTITUTE("Sp.uti: 0.00%",".",IF(VALUE("1.2")=1.2,".",","),2)</f>
        <v>Sp.uti: 0.00%</v>
      </c>
    </row>
    <row r="317" spans="1:9" x14ac:dyDescent="0.25">
      <c r="A317" s="54" t="s">
        <v>1020</v>
      </c>
      <c r="B317" s="55"/>
      <c r="C317" s="55"/>
      <c r="D317" s="55"/>
      <c r="E317" s="55"/>
      <c r="F317" s="55"/>
      <c r="G317" s="55"/>
    </row>
    <row r="318" spans="1:9" x14ac:dyDescent="0.25">
      <c r="A318" s="55"/>
      <c r="B318" s="55"/>
      <c r="C318" s="55"/>
      <c r="D318" s="55"/>
      <c r="E318" s="55"/>
      <c r="F318" s="55"/>
      <c r="G318" s="55"/>
    </row>
    <row r="319" spans="1:9" x14ac:dyDescent="0.25">
      <c r="A319" s="52" t="s">
        <v>27</v>
      </c>
      <c r="B319" s="53"/>
      <c r="C319" s="53"/>
      <c r="D319" s="53"/>
      <c r="E319" s="53"/>
      <c r="F319" s="53"/>
      <c r="G319" s="53"/>
      <c r="H319" s="33"/>
      <c r="I319" s="34"/>
    </row>
    <row r="320" spans="1:9" x14ac:dyDescent="0.25">
      <c r="B320" s="2">
        <v>61</v>
      </c>
      <c r="C320" s="3" t="s">
        <v>1021</v>
      </c>
      <c r="D320" s="5" t="s">
        <v>76</v>
      </c>
      <c r="G320" s="6">
        <v>2</v>
      </c>
    </row>
    <row r="321" spans="1:9" x14ac:dyDescent="0.25">
      <c r="D321" s="31" t="str">
        <f>SUBSTITUTE("Sp.mat: 0.00%",".",IF(VALUE("1.2")=1.2,".",","),2)</f>
        <v>Sp.mat: 0.00%</v>
      </c>
      <c r="F321" s="31" t="str">
        <f>SUBSTITUTE("Sp.man: 0.00%",".",IF(VALUE("1.2")=1.2,".",","),2)</f>
        <v>Sp.man: 0.00%</v>
      </c>
      <c r="G321" s="31" t="str">
        <f>SUBSTITUTE("Sp.uti: 0.00%",".",IF(VALUE("1.2")=1.2,".",","),2)</f>
        <v>Sp.uti: 0.00%</v>
      </c>
    </row>
    <row r="322" spans="1:9" x14ac:dyDescent="0.25">
      <c r="A322" s="54" t="s">
        <v>1022</v>
      </c>
      <c r="B322" s="55"/>
      <c r="C322" s="55"/>
      <c r="D322" s="55"/>
      <c r="E322" s="55"/>
      <c r="F322" s="55"/>
      <c r="G322" s="55"/>
    </row>
    <row r="323" spans="1:9" x14ac:dyDescent="0.25">
      <c r="A323" s="55"/>
      <c r="B323" s="55"/>
      <c r="C323" s="55"/>
      <c r="D323" s="55"/>
      <c r="E323" s="55"/>
      <c r="F323" s="55"/>
      <c r="G323" s="55"/>
    </row>
    <row r="324" spans="1:9" x14ac:dyDescent="0.25">
      <c r="A324" s="52" t="s">
        <v>27</v>
      </c>
      <c r="B324" s="53"/>
      <c r="C324" s="53"/>
      <c r="D324" s="53"/>
      <c r="E324" s="53"/>
      <c r="F324" s="53"/>
      <c r="G324" s="53"/>
      <c r="H324" s="33"/>
      <c r="I324" s="34"/>
    </row>
    <row r="325" spans="1:9" x14ac:dyDescent="0.25">
      <c r="B325" s="2">
        <v>62</v>
      </c>
      <c r="C325" s="3" t="s">
        <v>1023</v>
      </c>
      <c r="D325" s="5" t="s">
        <v>76</v>
      </c>
      <c r="G325" s="6">
        <v>2</v>
      </c>
    </row>
    <row r="326" spans="1:9" x14ac:dyDescent="0.25">
      <c r="D326" s="31" t="str">
        <f>SUBSTITUTE("Sp.mat: 0.00%",".",IF(VALUE("1.2")=1.2,".",","),2)</f>
        <v>Sp.mat: 0.00%</v>
      </c>
      <c r="F326" s="31" t="str">
        <f>SUBSTITUTE("Sp.man: 0.00%",".",IF(VALUE("1.2")=1.2,".",","),2)</f>
        <v>Sp.man: 0.00%</v>
      </c>
      <c r="G326" s="31" t="str">
        <f>SUBSTITUTE("Sp.uti: 0.00%",".",IF(VALUE("1.2")=1.2,".",","),2)</f>
        <v>Sp.uti: 0.00%</v>
      </c>
    </row>
    <row r="327" spans="1:9" x14ac:dyDescent="0.25">
      <c r="A327" s="54" t="s">
        <v>1024</v>
      </c>
      <c r="B327" s="55"/>
      <c r="C327" s="55"/>
      <c r="D327" s="55"/>
      <c r="E327" s="55"/>
      <c r="F327" s="55"/>
      <c r="G327" s="55"/>
    </row>
    <row r="328" spans="1:9" x14ac:dyDescent="0.25">
      <c r="A328" s="55"/>
      <c r="B328" s="55"/>
      <c r="C328" s="55"/>
      <c r="D328" s="55"/>
      <c r="E328" s="55"/>
      <c r="F328" s="55"/>
      <c r="G328" s="55"/>
    </row>
    <row r="329" spans="1:9" x14ac:dyDescent="0.25">
      <c r="A329" s="56" t="s">
        <v>27</v>
      </c>
      <c r="B329" s="57"/>
      <c r="C329" s="57"/>
      <c r="D329" s="57"/>
      <c r="E329" s="57"/>
      <c r="F329" s="57"/>
      <c r="G329" s="57"/>
      <c r="H329" s="35"/>
      <c r="I329" s="36"/>
    </row>
    <row r="330" spans="1:9" x14ac:dyDescent="0.25">
      <c r="A330" s="58" t="s">
        <v>1025</v>
      </c>
      <c r="B330" s="58"/>
      <c r="C330" s="58"/>
      <c r="D330" s="58"/>
      <c r="E330" s="58"/>
      <c r="F330" s="58"/>
      <c r="G330" s="58"/>
      <c r="H330" s="58"/>
      <c r="I330" s="58"/>
    </row>
    <row r="331" spans="1:9" x14ac:dyDescent="0.25">
      <c r="B331" s="2">
        <v>63</v>
      </c>
      <c r="C331" s="3" t="s">
        <v>1026</v>
      </c>
      <c r="D331" s="5" t="s">
        <v>76</v>
      </c>
      <c r="G331" s="6">
        <v>4</v>
      </c>
    </row>
    <row r="332" spans="1:9" x14ac:dyDescent="0.25">
      <c r="D332" s="31" t="str">
        <f>SUBSTITUTE("Sp.mat: 0.00%",".",IF(VALUE("1.2")=1.2,".",","),2)</f>
        <v>Sp.mat: 0.00%</v>
      </c>
      <c r="F332" s="31" t="str">
        <f>SUBSTITUTE("Sp.man: 0.00%",".",IF(VALUE("1.2")=1.2,".",","),2)</f>
        <v>Sp.man: 0.00%</v>
      </c>
      <c r="G332" s="31" t="str">
        <f>SUBSTITUTE("Sp.uti: 0.00%",".",IF(VALUE("1.2")=1.2,".",","),2)</f>
        <v>Sp.uti: 0.00%</v>
      </c>
    </row>
    <row r="333" spans="1:9" x14ac:dyDescent="0.25">
      <c r="A333" s="54" t="s">
        <v>1027</v>
      </c>
      <c r="B333" s="55"/>
      <c r="C333" s="55"/>
      <c r="D333" s="55"/>
      <c r="E333" s="55"/>
      <c r="F333" s="55"/>
      <c r="G333" s="55"/>
    </row>
    <row r="334" spans="1:9" x14ac:dyDescent="0.25">
      <c r="A334" s="55"/>
      <c r="B334" s="55"/>
      <c r="C334" s="55"/>
      <c r="D334" s="55"/>
      <c r="E334" s="55"/>
      <c r="F334" s="55"/>
      <c r="G334" s="55"/>
    </row>
    <row r="335" spans="1:9" x14ac:dyDescent="0.25">
      <c r="A335" s="52" t="s">
        <v>27</v>
      </c>
      <c r="B335" s="53"/>
      <c r="C335" s="53"/>
      <c r="D335" s="53"/>
      <c r="E335" s="53"/>
      <c r="F335" s="53"/>
      <c r="G335" s="53"/>
      <c r="H335" s="33"/>
      <c r="I335" s="34"/>
    </row>
    <row r="336" spans="1:9" x14ac:dyDescent="0.25">
      <c r="B336" s="2">
        <v>64</v>
      </c>
      <c r="C336" s="3" t="s">
        <v>1028</v>
      </c>
      <c r="D336" s="5" t="s">
        <v>76</v>
      </c>
      <c r="G336" s="6">
        <v>4</v>
      </c>
    </row>
    <row r="337" spans="1:9" x14ac:dyDescent="0.25">
      <c r="D337" s="31" t="str">
        <f>SUBSTITUTE("Sp.mat: 0.00%",".",IF(VALUE("1.2")=1.2,".",","),2)</f>
        <v>Sp.mat: 0.00%</v>
      </c>
      <c r="F337" s="31" t="str">
        <f>SUBSTITUTE("Sp.man: 0.00%",".",IF(VALUE("1.2")=1.2,".",","),2)</f>
        <v>Sp.man: 0.00%</v>
      </c>
      <c r="G337" s="31" t="str">
        <f>SUBSTITUTE("Sp.uti: 0.00%",".",IF(VALUE("1.2")=1.2,".",","),2)</f>
        <v>Sp.uti: 0.00%</v>
      </c>
    </row>
    <row r="338" spans="1:9" x14ac:dyDescent="0.25">
      <c r="A338" s="54" t="s">
        <v>1029</v>
      </c>
      <c r="B338" s="55"/>
      <c r="C338" s="55"/>
      <c r="D338" s="55"/>
      <c r="E338" s="55"/>
      <c r="F338" s="55"/>
      <c r="G338" s="55"/>
    </row>
    <row r="339" spans="1:9" x14ac:dyDescent="0.25">
      <c r="A339" s="55"/>
      <c r="B339" s="55"/>
      <c r="C339" s="55"/>
      <c r="D339" s="55"/>
      <c r="E339" s="55"/>
      <c r="F339" s="55"/>
      <c r="G339" s="55"/>
    </row>
    <row r="340" spans="1:9" x14ac:dyDescent="0.25">
      <c r="A340" s="52" t="s">
        <v>27</v>
      </c>
      <c r="B340" s="53"/>
      <c r="C340" s="53"/>
      <c r="D340" s="53"/>
      <c r="E340" s="53"/>
      <c r="F340" s="53"/>
      <c r="G340" s="53"/>
      <c r="H340" s="33"/>
      <c r="I340" s="34"/>
    </row>
    <row r="341" spans="1:9" x14ac:dyDescent="0.25">
      <c r="B341" s="2">
        <v>65</v>
      </c>
      <c r="C341" s="3" t="s">
        <v>1030</v>
      </c>
      <c r="D341" s="5" t="s">
        <v>76</v>
      </c>
      <c r="G341" s="6">
        <v>3</v>
      </c>
    </row>
    <row r="342" spans="1:9" x14ac:dyDescent="0.25">
      <c r="D342" s="31" t="str">
        <f>SUBSTITUTE("Sp.mat: 0.00%",".",IF(VALUE("1.2")=1.2,".",","),2)</f>
        <v>Sp.mat: 0.00%</v>
      </c>
      <c r="F342" s="31" t="str">
        <f>SUBSTITUTE("Sp.man: 0.00%",".",IF(VALUE("1.2")=1.2,".",","),2)</f>
        <v>Sp.man: 0.00%</v>
      </c>
      <c r="G342" s="31" t="str">
        <f>SUBSTITUTE("Sp.uti: 0.00%",".",IF(VALUE("1.2")=1.2,".",","),2)</f>
        <v>Sp.uti: 0.00%</v>
      </c>
    </row>
    <row r="343" spans="1:9" x14ac:dyDescent="0.25">
      <c r="A343" s="54" t="s">
        <v>1031</v>
      </c>
      <c r="B343" s="55"/>
      <c r="C343" s="55"/>
      <c r="D343" s="55"/>
      <c r="E343" s="55"/>
      <c r="F343" s="55"/>
      <c r="G343" s="55"/>
    </row>
    <row r="344" spans="1:9" x14ac:dyDescent="0.25">
      <c r="A344" s="55"/>
      <c r="B344" s="55"/>
      <c r="C344" s="55"/>
      <c r="D344" s="55"/>
      <c r="E344" s="55"/>
      <c r="F344" s="55"/>
      <c r="G344" s="55"/>
    </row>
    <row r="345" spans="1:9" x14ac:dyDescent="0.25">
      <c r="A345" s="52" t="s">
        <v>27</v>
      </c>
      <c r="B345" s="53"/>
      <c r="C345" s="53"/>
      <c r="D345" s="53"/>
      <c r="E345" s="53"/>
      <c r="F345" s="53"/>
      <c r="G345" s="53"/>
      <c r="H345" s="33"/>
      <c r="I345" s="34"/>
    </row>
    <row r="346" spans="1:9" x14ac:dyDescent="0.25">
      <c r="B346" s="2">
        <v>66</v>
      </c>
      <c r="C346" s="3" t="s">
        <v>1032</v>
      </c>
      <c r="D346" s="5" t="s">
        <v>76</v>
      </c>
      <c r="G346" s="6">
        <v>1</v>
      </c>
    </row>
    <row r="347" spans="1:9" x14ac:dyDescent="0.25">
      <c r="D347" s="31" t="str">
        <f>SUBSTITUTE("Sp.mat: 0.00%",".",IF(VALUE("1.2")=1.2,".",","),2)</f>
        <v>Sp.mat: 0.00%</v>
      </c>
      <c r="F347" s="31" t="str">
        <f>SUBSTITUTE("Sp.man: 0.00%",".",IF(VALUE("1.2")=1.2,".",","),2)</f>
        <v>Sp.man: 0.00%</v>
      </c>
      <c r="G347" s="31" t="str">
        <f>SUBSTITUTE("Sp.uti: 0.00%",".",IF(VALUE("1.2")=1.2,".",","),2)</f>
        <v>Sp.uti: 0.00%</v>
      </c>
    </row>
    <row r="348" spans="1:9" x14ac:dyDescent="0.25">
      <c r="A348" s="54" t="s">
        <v>1033</v>
      </c>
      <c r="B348" s="55"/>
      <c r="C348" s="55"/>
      <c r="D348" s="55"/>
      <c r="E348" s="55"/>
      <c r="F348" s="55"/>
      <c r="G348" s="55"/>
    </row>
    <row r="349" spans="1:9" x14ac:dyDescent="0.25">
      <c r="A349" s="55"/>
      <c r="B349" s="55"/>
      <c r="C349" s="55"/>
      <c r="D349" s="55"/>
      <c r="E349" s="55"/>
      <c r="F349" s="55"/>
      <c r="G349" s="55"/>
    </row>
    <row r="350" spans="1:9" x14ac:dyDescent="0.25">
      <c r="A350" s="52" t="s">
        <v>27</v>
      </c>
      <c r="B350" s="53"/>
      <c r="C350" s="53"/>
      <c r="D350" s="53"/>
      <c r="E350" s="53"/>
      <c r="F350" s="53"/>
      <c r="G350" s="53"/>
      <c r="H350" s="33"/>
      <c r="I350" s="34"/>
    </row>
    <row r="351" spans="1:9" x14ac:dyDescent="0.25">
      <c r="B351" s="2">
        <v>67</v>
      </c>
      <c r="C351" s="3" t="s">
        <v>1034</v>
      </c>
      <c r="D351" s="5" t="s">
        <v>76</v>
      </c>
      <c r="G351" s="6">
        <v>4</v>
      </c>
    </row>
    <row r="352" spans="1:9" x14ac:dyDescent="0.25">
      <c r="D352" s="31" t="str">
        <f>SUBSTITUTE("Sp.mat: 0.00%",".",IF(VALUE("1.2")=1.2,".",","),2)</f>
        <v>Sp.mat: 0.00%</v>
      </c>
      <c r="F352" s="31" t="str">
        <f>SUBSTITUTE("Sp.man: 0.00%",".",IF(VALUE("1.2")=1.2,".",","),2)</f>
        <v>Sp.man: 0.00%</v>
      </c>
      <c r="G352" s="31" t="str">
        <f>SUBSTITUTE("Sp.uti: 0.00%",".",IF(VALUE("1.2")=1.2,".",","),2)</f>
        <v>Sp.uti: 0.00%</v>
      </c>
    </row>
    <row r="353" spans="1:9" x14ac:dyDescent="0.25">
      <c r="A353" s="54" t="s">
        <v>1035</v>
      </c>
      <c r="B353" s="55"/>
      <c r="C353" s="55"/>
      <c r="D353" s="55"/>
      <c r="E353" s="55"/>
      <c r="F353" s="55"/>
      <c r="G353" s="55"/>
    </row>
    <row r="354" spans="1:9" x14ac:dyDescent="0.25">
      <c r="A354" s="55"/>
      <c r="B354" s="55"/>
      <c r="C354" s="55"/>
      <c r="D354" s="55"/>
      <c r="E354" s="55"/>
      <c r="F354" s="55"/>
      <c r="G354" s="55"/>
    </row>
    <row r="355" spans="1:9" x14ac:dyDescent="0.25">
      <c r="A355" s="52" t="s">
        <v>27</v>
      </c>
      <c r="B355" s="53"/>
      <c r="C355" s="53"/>
      <c r="D355" s="53"/>
      <c r="E355" s="53"/>
      <c r="F355" s="53"/>
      <c r="G355" s="53"/>
      <c r="H355" s="33"/>
      <c r="I355" s="34"/>
    </row>
    <row r="356" spans="1:9" x14ac:dyDescent="0.25">
      <c r="B356" s="2">
        <v>68</v>
      </c>
      <c r="C356" s="3" t="s">
        <v>1036</v>
      </c>
      <c r="D356" s="5" t="s">
        <v>76</v>
      </c>
      <c r="G356" s="6">
        <v>4</v>
      </c>
    </row>
    <row r="357" spans="1:9" x14ac:dyDescent="0.25">
      <c r="D357" s="31" t="str">
        <f>SUBSTITUTE("Sp.mat: 0.00%",".",IF(VALUE("1.2")=1.2,".",","),2)</f>
        <v>Sp.mat: 0.00%</v>
      </c>
      <c r="F357" s="31" t="str">
        <f>SUBSTITUTE("Sp.man: 0.00%",".",IF(VALUE("1.2")=1.2,".",","),2)</f>
        <v>Sp.man: 0.00%</v>
      </c>
      <c r="G357" s="31" t="str">
        <f>SUBSTITUTE("Sp.uti: 0.00%",".",IF(VALUE("1.2")=1.2,".",","),2)</f>
        <v>Sp.uti: 0.00%</v>
      </c>
    </row>
    <row r="358" spans="1:9" x14ac:dyDescent="0.25">
      <c r="A358" s="54" t="s">
        <v>1037</v>
      </c>
      <c r="B358" s="55"/>
      <c r="C358" s="55"/>
      <c r="D358" s="55"/>
      <c r="E358" s="55"/>
      <c r="F358" s="55"/>
      <c r="G358" s="55"/>
    </row>
    <row r="359" spans="1:9" x14ac:dyDescent="0.25">
      <c r="A359" s="55"/>
      <c r="B359" s="55"/>
      <c r="C359" s="55"/>
      <c r="D359" s="55"/>
      <c r="E359" s="55"/>
      <c r="F359" s="55"/>
      <c r="G359" s="55"/>
    </row>
    <row r="360" spans="1:9" x14ac:dyDescent="0.25">
      <c r="A360" s="52" t="s">
        <v>27</v>
      </c>
      <c r="B360" s="53"/>
      <c r="C360" s="53"/>
      <c r="D360" s="53"/>
      <c r="E360" s="53"/>
      <c r="F360" s="53"/>
      <c r="G360" s="53"/>
      <c r="H360" s="33"/>
      <c r="I360" s="34"/>
    </row>
    <row r="361" spans="1:9" x14ac:dyDescent="0.25">
      <c r="B361" s="2">
        <v>69</v>
      </c>
      <c r="C361" s="3" t="s">
        <v>1038</v>
      </c>
      <c r="D361" s="5" t="s">
        <v>76</v>
      </c>
      <c r="G361" s="6">
        <v>4.2</v>
      </c>
    </row>
    <row r="362" spans="1:9" x14ac:dyDescent="0.25">
      <c r="D362" s="31" t="str">
        <f>SUBSTITUTE("Sp.mat: 0.00%",".",IF(VALUE("1.2")=1.2,".",","),2)</f>
        <v>Sp.mat: 0.00%</v>
      </c>
      <c r="F362" s="31" t="str">
        <f>SUBSTITUTE("Sp.man: 0.00%",".",IF(VALUE("1.2")=1.2,".",","),2)</f>
        <v>Sp.man: 0.00%</v>
      </c>
      <c r="G362" s="31" t="str">
        <f>SUBSTITUTE("Sp.uti: 0.00%",".",IF(VALUE("1.2")=1.2,".",","),2)</f>
        <v>Sp.uti: 0.00%</v>
      </c>
    </row>
    <row r="363" spans="1:9" x14ac:dyDescent="0.25">
      <c r="A363" s="54" t="s">
        <v>1039</v>
      </c>
      <c r="B363" s="55"/>
      <c r="C363" s="55"/>
      <c r="D363" s="55"/>
      <c r="E363" s="55"/>
      <c r="F363" s="55"/>
      <c r="G363" s="55"/>
    </row>
    <row r="364" spans="1:9" x14ac:dyDescent="0.25">
      <c r="A364" s="55"/>
      <c r="B364" s="55"/>
      <c r="C364" s="55"/>
      <c r="D364" s="55"/>
      <c r="E364" s="55"/>
      <c r="F364" s="55"/>
      <c r="G364" s="55"/>
    </row>
    <row r="365" spans="1:9" x14ac:dyDescent="0.25">
      <c r="A365" s="52" t="s">
        <v>27</v>
      </c>
      <c r="B365" s="53"/>
      <c r="C365" s="53"/>
      <c r="D365" s="53"/>
      <c r="E365" s="53"/>
      <c r="F365" s="53"/>
      <c r="G365" s="53"/>
      <c r="H365" s="33"/>
      <c r="I365" s="34"/>
    </row>
    <row r="366" spans="1:9" x14ac:dyDescent="0.25">
      <c r="B366" s="2">
        <v>70</v>
      </c>
      <c r="C366" s="3" t="s">
        <v>1040</v>
      </c>
      <c r="D366" s="5" t="s">
        <v>76</v>
      </c>
      <c r="G366" s="6">
        <v>50</v>
      </c>
    </row>
    <row r="367" spans="1:9" x14ac:dyDescent="0.25">
      <c r="D367" s="31" t="str">
        <f>SUBSTITUTE("Sp.mat: 0.00%",".",IF(VALUE("1.2")=1.2,".",","),2)</f>
        <v>Sp.mat: 0.00%</v>
      </c>
      <c r="F367" s="31" t="str">
        <f>SUBSTITUTE("Sp.man: 0.00%",".",IF(VALUE("1.2")=1.2,".",","),2)</f>
        <v>Sp.man: 0.00%</v>
      </c>
      <c r="G367" s="31" t="str">
        <f>SUBSTITUTE("Sp.uti: 0.00%",".",IF(VALUE("1.2")=1.2,".",","),2)</f>
        <v>Sp.uti: 0.00%</v>
      </c>
    </row>
    <row r="368" spans="1:9" x14ac:dyDescent="0.25">
      <c r="A368" s="54" t="s">
        <v>1041</v>
      </c>
      <c r="B368" s="55"/>
      <c r="C368" s="55"/>
      <c r="D368" s="55"/>
      <c r="E368" s="55"/>
      <c r="F368" s="55"/>
      <c r="G368" s="55"/>
    </row>
    <row r="369" spans="1:9" x14ac:dyDescent="0.25">
      <c r="A369" s="55"/>
      <c r="B369" s="55"/>
      <c r="C369" s="55"/>
      <c r="D369" s="55"/>
      <c r="E369" s="55"/>
      <c r="F369" s="55"/>
      <c r="G369" s="55"/>
    </row>
    <row r="370" spans="1:9" x14ac:dyDescent="0.25">
      <c r="A370" s="52" t="s">
        <v>27</v>
      </c>
      <c r="B370" s="53"/>
      <c r="C370" s="53"/>
      <c r="D370" s="53"/>
      <c r="E370" s="53"/>
      <c r="F370" s="53"/>
      <c r="G370" s="53"/>
      <c r="H370" s="33"/>
      <c r="I370" s="34"/>
    </row>
    <row r="371" spans="1:9" x14ac:dyDescent="0.25">
      <c r="B371" s="2">
        <v>71</v>
      </c>
      <c r="C371" s="3" t="s">
        <v>1042</v>
      </c>
      <c r="D371" s="5" t="s">
        <v>76</v>
      </c>
      <c r="G371" s="6">
        <v>100</v>
      </c>
    </row>
    <row r="372" spans="1:9" x14ac:dyDescent="0.25">
      <c r="D372" s="31" t="str">
        <f>SUBSTITUTE("Sp.mat: 0.00%",".",IF(VALUE("1.2")=1.2,".",","),2)</f>
        <v>Sp.mat: 0.00%</v>
      </c>
      <c r="F372" s="31" t="str">
        <f>SUBSTITUTE("Sp.man: 0.00%",".",IF(VALUE("1.2")=1.2,".",","),2)</f>
        <v>Sp.man: 0.00%</v>
      </c>
      <c r="G372" s="31" t="str">
        <f>SUBSTITUTE("Sp.uti: 0.00%",".",IF(VALUE("1.2")=1.2,".",","),2)</f>
        <v>Sp.uti: 0.00%</v>
      </c>
    </row>
    <row r="373" spans="1:9" x14ac:dyDescent="0.25">
      <c r="A373" s="54" t="s">
        <v>1043</v>
      </c>
      <c r="B373" s="55"/>
      <c r="C373" s="55"/>
      <c r="D373" s="55"/>
      <c r="E373" s="55"/>
      <c r="F373" s="55"/>
      <c r="G373" s="55"/>
    </row>
    <row r="374" spans="1:9" x14ac:dyDescent="0.25">
      <c r="A374" s="55"/>
      <c r="B374" s="55"/>
      <c r="C374" s="55"/>
      <c r="D374" s="55"/>
      <c r="E374" s="55"/>
      <c r="F374" s="55"/>
      <c r="G374" s="55"/>
    </row>
    <row r="375" spans="1:9" x14ac:dyDescent="0.25">
      <c r="A375" s="56" t="s">
        <v>27</v>
      </c>
      <c r="B375" s="57"/>
      <c r="C375" s="57"/>
      <c r="D375" s="57"/>
      <c r="E375" s="57"/>
      <c r="F375" s="57"/>
      <c r="G375" s="57"/>
      <c r="H375" s="35"/>
      <c r="I375" s="36"/>
    </row>
    <row r="376" spans="1:9" x14ac:dyDescent="0.25">
      <c r="A376" s="58" t="s">
        <v>1044</v>
      </c>
      <c r="B376" s="58"/>
      <c r="C376" s="58"/>
      <c r="D376" s="58"/>
      <c r="E376" s="58"/>
      <c r="F376" s="58"/>
      <c r="G376" s="58"/>
      <c r="H376" s="58"/>
      <c r="I376" s="58"/>
    </row>
    <row r="377" spans="1:9" x14ac:dyDescent="0.25">
      <c r="B377" s="2">
        <v>72</v>
      </c>
      <c r="C377" s="3" t="s">
        <v>1045</v>
      </c>
      <c r="D377" s="5" t="s">
        <v>52</v>
      </c>
      <c r="G377" s="6">
        <v>56</v>
      </c>
    </row>
    <row r="378" spans="1:9" x14ac:dyDescent="0.25">
      <c r="D378" s="31" t="str">
        <f>SUBSTITUTE("Sp.mat: 0.00%",".",IF(VALUE("1.2")=1.2,".",","),2)</f>
        <v>Sp.mat: 0.00%</v>
      </c>
      <c r="F378" s="31" t="str">
        <f>SUBSTITUTE("Sp.man: 0.00%",".",IF(VALUE("1.2")=1.2,".",","),2)</f>
        <v>Sp.man: 0.00%</v>
      </c>
      <c r="G378" s="31" t="str">
        <f>SUBSTITUTE("Sp.uti: 0.00%",".",IF(VALUE("1.2")=1.2,".",","),2)</f>
        <v>Sp.uti: 0.00%</v>
      </c>
    </row>
    <row r="379" spans="1:9" x14ac:dyDescent="0.25">
      <c r="A379" s="54" t="s">
        <v>1046</v>
      </c>
      <c r="B379" s="55"/>
      <c r="C379" s="55"/>
      <c r="D379" s="55"/>
      <c r="E379" s="55"/>
      <c r="F379" s="55"/>
      <c r="G379" s="55"/>
    </row>
    <row r="380" spans="1:9" x14ac:dyDescent="0.25">
      <c r="A380" s="55"/>
      <c r="B380" s="55"/>
      <c r="C380" s="55"/>
      <c r="D380" s="55"/>
      <c r="E380" s="55"/>
      <c r="F380" s="55"/>
      <c r="G380" s="55"/>
    </row>
    <row r="381" spans="1:9" x14ac:dyDescent="0.25">
      <c r="A381" s="52" t="s">
        <v>27</v>
      </c>
      <c r="B381" s="53"/>
      <c r="C381" s="53"/>
      <c r="D381" s="53"/>
      <c r="E381" s="53"/>
      <c r="F381" s="53"/>
      <c r="G381" s="53"/>
      <c r="H381" s="33"/>
      <c r="I381" s="34"/>
    </row>
    <row r="382" spans="1:9" x14ac:dyDescent="0.25">
      <c r="B382" s="2">
        <v>73</v>
      </c>
      <c r="C382" s="3" t="s">
        <v>562</v>
      </c>
      <c r="D382" s="5" t="s">
        <v>52</v>
      </c>
      <c r="G382" s="6">
        <v>48</v>
      </c>
    </row>
    <row r="383" spans="1:9" x14ac:dyDescent="0.25">
      <c r="D383" s="31" t="str">
        <f>SUBSTITUTE("Sp.mat: 0.00%",".",IF(VALUE("1.2")=1.2,".",","),2)</f>
        <v>Sp.mat: 0.00%</v>
      </c>
      <c r="F383" s="31" t="str">
        <f>SUBSTITUTE("Sp.man: 0.00%",".",IF(VALUE("1.2")=1.2,".",","),2)</f>
        <v>Sp.man: 0.00%</v>
      </c>
      <c r="G383" s="31" t="str">
        <f>SUBSTITUTE("Sp.uti: 0.00%",".",IF(VALUE("1.2")=1.2,".",","),2)</f>
        <v>Sp.uti: 0.00%</v>
      </c>
    </row>
    <row r="384" spans="1:9" x14ac:dyDescent="0.25">
      <c r="A384" s="54" t="s">
        <v>563</v>
      </c>
      <c r="B384" s="55"/>
      <c r="C384" s="55"/>
      <c r="D384" s="55"/>
      <c r="E384" s="55"/>
      <c r="F384" s="55"/>
      <c r="G384" s="55"/>
    </row>
    <row r="385" spans="1:9" x14ac:dyDescent="0.25">
      <c r="A385" s="55"/>
      <c r="B385" s="55"/>
      <c r="C385" s="55"/>
      <c r="D385" s="55"/>
      <c r="E385" s="55"/>
      <c r="F385" s="55"/>
      <c r="G385" s="55"/>
    </row>
    <row r="386" spans="1:9" x14ac:dyDescent="0.25">
      <c r="A386" s="52" t="s">
        <v>27</v>
      </c>
      <c r="B386" s="53"/>
      <c r="C386" s="53"/>
      <c r="D386" s="53"/>
      <c r="E386" s="53"/>
      <c r="F386" s="53"/>
      <c r="G386" s="53"/>
      <c r="H386" s="33"/>
      <c r="I386" s="34"/>
    </row>
    <row r="387" spans="1:9" x14ac:dyDescent="0.25">
      <c r="B387" s="2">
        <v>74</v>
      </c>
      <c r="C387" s="3" t="s">
        <v>564</v>
      </c>
      <c r="D387" s="5" t="s">
        <v>76</v>
      </c>
      <c r="G387" s="6">
        <v>2</v>
      </c>
    </row>
    <row r="388" spans="1:9" x14ac:dyDescent="0.25">
      <c r="D388" s="31" t="str">
        <f>SUBSTITUTE("Sp.mat: 0.00%",".",IF(VALUE("1.2")=1.2,".",","),2)</f>
        <v>Sp.mat: 0.00%</v>
      </c>
      <c r="F388" s="31" t="str">
        <f>SUBSTITUTE("Sp.man: 0.00%",".",IF(VALUE("1.2")=1.2,".",","),2)</f>
        <v>Sp.man: 0.00%</v>
      </c>
      <c r="G388" s="31" t="str">
        <f>SUBSTITUTE("Sp.uti: 0.00%",".",IF(VALUE("1.2")=1.2,".",","),2)</f>
        <v>Sp.uti: 0.00%</v>
      </c>
    </row>
    <row r="389" spans="1:9" x14ac:dyDescent="0.25">
      <c r="A389" s="54" t="s">
        <v>565</v>
      </c>
      <c r="B389" s="55"/>
      <c r="C389" s="55"/>
      <c r="D389" s="55"/>
      <c r="E389" s="55"/>
      <c r="F389" s="55"/>
      <c r="G389" s="55"/>
    </row>
    <row r="390" spans="1:9" x14ac:dyDescent="0.25">
      <c r="A390" s="55"/>
      <c r="B390" s="55"/>
      <c r="C390" s="55"/>
      <c r="D390" s="55"/>
      <c r="E390" s="55"/>
      <c r="F390" s="55"/>
      <c r="G390" s="55"/>
    </row>
    <row r="391" spans="1:9" x14ac:dyDescent="0.25">
      <c r="A391" s="52" t="s">
        <v>27</v>
      </c>
      <c r="B391" s="53"/>
      <c r="C391" s="53"/>
      <c r="D391" s="53"/>
      <c r="E391" s="53"/>
      <c r="F391" s="53"/>
      <c r="G391" s="53"/>
      <c r="H391" s="33"/>
      <c r="I391" s="34"/>
    </row>
    <row r="392" spans="1:9" x14ac:dyDescent="0.25">
      <c r="B392" s="2">
        <v>75</v>
      </c>
      <c r="C392" s="3" t="s">
        <v>558</v>
      </c>
      <c r="D392" s="5" t="s">
        <v>76</v>
      </c>
      <c r="G392" s="6">
        <v>2</v>
      </c>
    </row>
    <row r="393" spans="1:9" x14ac:dyDescent="0.25">
      <c r="D393" s="31" t="str">
        <f>SUBSTITUTE("Sp.mat: 0.00%",".",IF(VALUE("1.2")=1.2,".",","),2)</f>
        <v>Sp.mat: 0.00%</v>
      </c>
      <c r="F393" s="31" t="str">
        <f>SUBSTITUTE("Sp.man: 0.00%",".",IF(VALUE("1.2")=1.2,".",","),2)</f>
        <v>Sp.man: 0.00%</v>
      </c>
      <c r="G393" s="31" t="str">
        <f>SUBSTITUTE("Sp.uti: 0.00%",".",IF(VALUE("1.2")=1.2,".",","),2)</f>
        <v>Sp.uti: 0.00%</v>
      </c>
    </row>
    <row r="394" spans="1:9" x14ac:dyDescent="0.25">
      <c r="A394" s="54" t="s">
        <v>559</v>
      </c>
      <c r="B394" s="55"/>
      <c r="C394" s="55"/>
      <c r="D394" s="55"/>
      <c r="E394" s="55"/>
      <c r="F394" s="55"/>
      <c r="G394" s="55"/>
    </row>
    <row r="395" spans="1:9" x14ac:dyDescent="0.25">
      <c r="A395" s="55"/>
      <c r="B395" s="55"/>
      <c r="C395" s="55"/>
      <c r="D395" s="55"/>
      <c r="E395" s="55"/>
      <c r="F395" s="55"/>
      <c r="G395" s="55"/>
    </row>
    <row r="396" spans="1:9" x14ac:dyDescent="0.25">
      <c r="A396" s="52" t="s">
        <v>27</v>
      </c>
      <c r="B396" s="53"/>
      <c r="C396" s="53"/>
      <c r="D396" s="53"/>
      <c r="E396" s="53"/>
      <c r="F396" s="53"/>
      <c r="G396" s="53"/>
      <c r="H396" s="33"/>
      <c r="I396" s="34"/>
    </row>
    <row r="397" spans="1:9" x14ac:dyDescent="0.25">
      <c r="B397" s="2">
        <v>76</v>
      </c>
      <c r="C397" s="3" t="s">
        <v>445</v>
      </c>
      <c r="D397" s="5" t="s">
        <v>76</v>
      </c>
      <c r="G397" s="6">
        <v>5</v>
      </c>
    </row>
    <row r="398" spans="1:9" x14ac:dyDescent="0.25">
      <c r="D398" s="31" t="str">
        <f>SUBSTITUTE("Sp.mat: 0.00%",".",IF(VALUE("1.2")=1.2,".",","),2)</f>
        <v>Sp.mat: 0.00%</v>
      </c>
      <c r="F398" s="31" t="str">
        <f>SUBSTITUTE("Sp.man: 0.00%",".",IF(VALUE("1.2")=1.2,".",","),2)</f>
        <v>Sp.man: 0.00%</v>
      </c>
      <c r="G398" s="31" t="str">
        <f>SUBSTITUTE("Sp.uti: 0.00%",".",IF(VALUE("1.2")=1.2,".",","),2)</f>
        <v>Sp.uti: 0.00%</v>
      </c>
    </row>
    <row r="399" spans="1:9" x14ac:dyDescent="0.25">
      <c r="A399" s="54" t="s">
        <v>446</v>
      </c>
      <c r="B399" s="55"/>
      <c r="C399" s="55"/>
      <c r="D399" s="55"/>
      <c r="E399" s="55"/>
      <c r="F399" s="55"/>
      <c r="G399" s="55"/>
    </row>
    <row r="400" spans="1:9" x14ac:dyDescent="0.25">
      <c r="A400" s="55"/>
      <c r="B400" s="55"/>
      <c r="C400" s="55"/>
      <c r="D400" s="55"/>
      <c r="E400" s="55"/>
      <c r="F400" s="55"/>
      <c r="G400" s="55"/>
    </row>
    <row r="401" spans="1:9" x14ac:dyDescent="0.25">
      <c r="A401" s="52" t="s">
        <v>27</v>
      </c>
      <c r="B401" s="53"/>
      <c r="C401" s="53"/>
      <c r="D401" s="53"/>
      <c r="E401" s="53"/>
      <c r="F401" s="53"/>
      <c r="G401" s="53"/>
      <c r="H401" s="33"/>
      <c r="I401" s="34"/>
    </row>
    <row r="402" spans="1:9" x14ac:dyDescent="0.25">
      <c r="B402" s="2">
        <v>77</v>
      </c>
      <c r="C402" s="3" t="s">
        <v>1047</v>
      </c>
      <c r="D402" s="5" t="s">
        <v>76</v>
      </c>
      <c r="G402" s="6">
        <v>3</v>
      </c>
    </row>
    <row r="403" spans="1:9" x14ac:dyDescent="0.25">
      <c r="D403" s="31" t="str">
        <f>SUBSTITUTE("Sp.mat: 0.00%",".",IF(VALUE("1.2")=1.2,".",","),2)</f>
        <v>Sp.mat: 0.00%</v>
      </c>
      <c r="F403" s="31" t="str">
        <f>SUBSTITUTE("Sp.man: 0.00%",".",IF(VALUE("1.2")=1.2,".",","),2)</f>
        <v>Sp.man: 0.00%</v>
      </c>
      <c r="G403" s="31" t="str">
        <f>SUBSTITUTE("Sp.uti: 0.00%",".",IF(VALUE("1.2")=1.2,".",","),2)</f>
        <v>Sp.uti: 0.00%</v>
      </c>
    </row>
    <row r="404" spans="1:9" x14ac:dyDescent="0.25">
      <c r="A404" s="54" t="s">
        <v>1048</v>
      </c>
      <c r="B404" s="55"/>
      <c r="C404" s="55"/>
      <c r="D404" s="55"/>
      <c r="E404" s="55"/>
      <c r="F404" s="55"/>
      <c r="G404" s="55"/>
    </row>
    <row r="405" spans="1:9" x14ac:dyDescent="0.25">
      <c r="A405" s="55"/>
      <c r="B405" s="55"/>
      <c r="C405" s="55"/>
      <c r="D405" s="55"/>
      <c r="E405" s="55"/>
      <c r="F405" s="55"/>
      <c r="G405" s="55"/>
    </row>
    <row r="406" spans="1:9" x14ac:dyDescent="0.25">
      <c r="A406" s="52" t="s">
        <v>27</v>
      </c>
      <c r="B406" s="53"/>
      <c r="C406" s="53"/>
      <c r="D406" s="53"/>
      <c r="E406" s="53"/>
      <c r="F406" s="53"/>
      <c r="G406" s="53"/>
      <c r="H406" s="33"/>
      <c r="I406" s="34"/>
    </row>
    <row r="407" spans="1:9" x14ac:dyDescent="0.25">
      <c r="B407" s="2">
        <v>78</v>
      </c>
      <c r="C407" s="3" t="s">
        <v>1047</v>
      </c>
      <c r="D407" s="5" t="s">
        <v>76</v>
      </c>
      <c r="G407" s="6">
        <v>3</v>
      </c>
    </row>
    <row r="408" spans="1:9" x14ac:dyDescent="0.25">
      <c r="D408" s="31" t="str">
        <f>SUBSTITUTE("Sp.mat: 0.00%",".",IF(VALUE("1.2")=1.2,".",","),2)</f>
        <v>Sp.mat: 0.00%</v>
      </c>
      <c r="F408" s="31" t="str">
        <f>SUBSTITUTE("Sp.man: 0.00%",".",IF(VALUE("1.2")=1.2,".",","),2)</f>
        <v>Sp.man: 0.00%</v>
      </c>
      <c r="G408" s="31" t="str">
        <f>SUBSTITUTE("Sp.uti: 0.00%",".",IF(VALUE("1.2")=1.2,".",","),2)</f>
        <v>Sp.uti: 0.00%</v>
      </c>
    </row>
    <row r="409" spans="1:9" x14ac:dyDescent="0.25">
      <c r="A409" s="54" t="s">
        <v>1048</v>
      </c>
      <c r="B409" s="55"/>
      <c r="C409" s="55"/>
      <c r="D409" s="55"/>
      <c r="E409" s="55"/>
      <c r="F409" s="55"/>
      <c r="G409" s="55"/>
    </row>
    <row r="410" spans="1:9" x14ac:dyDescent="0.25">
      <c r="A410" s="55"/>
      <c r="B410" s="55"/>
      <c r="C410" s="55"/>
      <c r="D410" s="55"/>
      <c r="E410" s="55"/>
      <c r="F410" s="55"/>
      <c r="G410" s="55"/>
    </row>
    <row r="411" spans="1:9" x14ac:dyDescent="0.25">
      <c r="A411" s="52" t="s">
        <v>27</v>
      </c>
      <c r="B411" s="53"/>
      <c r="C411" s="53"/>
      <c r="D411" s="53"/>
      <c r="E411" s="53"/>
      <c r="F411" s="53"/>
      <c r="G411" s="53"/>
      <c r="H411" s="33"/>
      <c r="I411" s="34"/>
    </row>
    <row r="412" spans="1:9" x14ac:dyDescent="0.25">
      <c r="B412" s="2">
        <v>79</v>
      </c>
      <c r="C412" s="3" t="s">
        <v>1049</v>
      </c>
      <c r="D412" s="5" t="s">
        <v>76</v>
      </c>
      <c r="G412" s="6">
        <v>5</v>
      </c>
    </row>
    <row r="413" spans="1:9" x14ac:dyDescent="0.25">
      <c r="D413" s="31" t="str">
        <f>SUBSTITUTE("Sp.mat: 0.00%",".",IF(VALUE("1.2")=1.2,".",","),2)</f>
        <v>Sp.mat: 0.00%</v>
      </c>
      <c r="F413" s="31" t="str">
        <f>SUBSTITUTE("Sp.man: 0.00%",".",IF(VALUE("1.2")=1.2,".",","),2)</f>
        <v>Sp.man: 0.00%</v>
      </c>
      <c r="G413" s="31" t="str">
        <f>SUBSTITUTE("Sp.uti: 0.00%",".",IF(VALUE("1.2")=1.2,".",","),2)</f>
        <v>Sp.uti: 0.00%</v>
      </c>
    </row>
    <row r="414" spans="1:9" x14ac:dyDescent="0.25">
      <c r="A414" s="54" t="s">
        <v>1050</v>
      </c>
      <c r="B414" s="55"/>
      <c r="C414" s="55"/>
      <c r="D414" s="55"/>
      <c r="E414" s="55"/>
      <c r="F414" s="55"/>
      <c r="G414" s="55"/>
    </row>
    <row r="415" spans="1:9" x14ac:dyDescent="0.25">
      <c r="A415" s="55"/>
      <c r="B415" s="55"/>
      <c r="C415" s="55"/>
      <c r="D415" s="55"/>
      <c r="E415" s="55"/>
      <c r="F415" s="55"/>
      <c r="G415" s="55"/>
    </row>
    <row r="416" spans="1:9" x14ac:dyDescent="0.25">
      <c r="A416" s="52" t="s">
        <v>27</v>
      </c>
      <c r="B416" s="53"/>
      <c r="C416" s="53"/>
      <c r="D416" s="53"/>
      <c r="E416" s="53"/>
      <c r="F416" s="53"/>
      <c r="G416" s="53"/>
      <c r="H416" s="33"/>
      <c r="I416" s="34"/>
    </row>
    <row r="417" spans="1:9" x14ac:dyDescent="0.25">
      <c r="B417" s="2">
        <v>80</v>
      </c>
      <c r="C417" s="3" t="s">
        <v>1051</v>
      </c>
      <c r="D417" s="5" t="s">
        <v>76</v>
      </c>
      <c r="G417" s="6">
        <v>1</v>
      </c>
    </row>
    <row r="418" spans="1:9" x14ac:dyDescent="0.25">
      <c r="D418" s="31" t="str">
        <f>SUBSTITUTE("Sp.mat: 0.00%",".",IF(VALUE("1.2")=1.2,".",","),2)</f>
        <v>Sp.mat: 0.00%</v>
      </c>
      <c r="F418" s="31" t="str">
        <f>SUBSTITUTE("Sp.man: 0.00%",".",IF(VALUE("1.2")=1.2,".",","),2)</f>
        <v>Sp.man: 0.00%</v>
      </c>
      <c r="G418" s="31" t="str">
        <f>SUBSTITUTE("Sp.uti: 0.00%",".",IF(VALUE("1.2")=1.2,".",","),2)</f>
        <v>Sp.uti: 0.00%</v>
      </c>
    </row>
    <row r="419" spans="1:9" x14ac:dyDescent="0.25">
      <c r="A419" s="54" t="s">
        <v>1052</v>
      </c>
      <c r="B419" s="55"/>
      <c r="C419" s="55"/>
      <c r="D419" s="55"/>
      <c r="E419" s="55"/>
      <c r="F419" s="55"/>
      <c r="G419" s="55"/>
    </row>
    <row r="420" spans="1:9" x14ac:dyDescent="0.25">
      <c r="A420" s="55"/>
      <c r="B420" s="55"/>
      <c r="C420" s="55"/>
      <c r="D420" s="55"/>
      <c r="E420" s="55"/>
      <c r="F420" s="55"/>
      <c r="G420" s="55"/>
    </row>
    <row r="421" spans="1:9" x14ac:dyDescent="0.25">
      <c r="A421" s="52" t="s">
        <v>27</v>
      </c>
      <c r="B421" s="53"/>
      <c r="C421" s="53"/>
      <c r="D421" s="53"/>
      <c r="E421" s="53"/>
      <c r="F421" s="53"/>
      <c r="G421" s="53"/>
      <c r="H421" s="33"/>
      <c r="I421" s="34"/>
    </row>
    <row r="422" spans="1:9" x14ac:dyDescent="0.25">
      <c r="B422" s="2">
        <v>81</v>
      </c>
      <c r="C422" s="3" t="s">
        <v>1053</v>
      </c>
      <c r="D422" s="5" t="s">
        <v>76</v>
      </c>
      <c r="G422" s="6">
        <v>20</v>
      </c>
    </row>
    <row r="423" spans="1:9" x14ac:dyDescent="0.25">
      <c r="D423" s="31" t="str">
        <f>SUBSTITUTE("Sp.mat: 0.00%",".",IF(VALUE("1.2")=1.2,".",","),2)</f>
        <v>Sp.mat: 0.00%</v>
      </c>
      <c r="F423" s="31" t="str">
        <f>SUBSTITUTE("Sp.man: 0.00%",".",IF(VALUE("1.2")=1.2,".",","),2)</f>
        <v>Sp.man: 0.00%</v>
      </c>
      <c r="G423" s="31" t="str">
        <f>SUBSTITUTE("Sp.uti: 0.00%",".",IF(VALUE("1.2")=1.2,".",","),2)</f>
        <v>Sp.uti: 0.00%</v>
      </c>
    </row>
    <row r="424" spans="1:9" x14ac:dyDescent="0.25">
      <c r="A424" s="54" t="s">
        <v>1054</v>
      </c>
      <c r="B424" s="55"/>
      <c r="C424" s="55"/>
      <c r="D424" s="55"/>
      <c r="E424" s="55"/>
      <c r="F424" s="55"/>
      <c r="G424" s="55"/>
    </row>
    <row r="425" spans="1:9" x14ac:dyDescent="0.25">
      <c r="A425" s="55"/>
      <c r="B425" s="55"/>
      <c r="C425" s="55"/>
      <c r="D425" s="55"/>
      <c r="E425" s="55"/>
      <c r="F425" s="55"/>
      <c r="G425" s="55"/>
    </row>
    <row r="426" spans="1:9" x14ac:dyDescent="0.25">
      <c r="A426" s="52" t="s">
        <v>27</v>
      </c>
      <c r="B426" s="53"/>
      <c r="C426" s="53"/>
      <c r="D426" s="53"/>
      <c r="E426" s="53"/>
      <c r="F426" s="53"/>
      <c r="G426" s="53"/>
      <c r="H426" s="33"/>
      <c r="I426" s="34"/>
    </row>
    <row r="427" spans="1:9" x14ac:dyDescent="0.25">
      <c r="B427" s="2">
        <v>82</v>
      </c>
      <c r="C427" s="3" t="s">
        <v>1055</v>
      </c>
      <c r="D427" s="5" t="s">
        <v>63</v>
      </c>
      <c r="G427" s="6">
        <v>105</v>
      </c>
    </row>
    <row r="428" spans="1:9" x14ac:dyDescent="0.25">
      <c r="D428" s="31" t="str">
        <f>SUBSTITUTE("Sp.mat: 0.00%",".",IF(VALUE("1.2")=1.2,".",","),2)</f>
        <v>Sp.mat: 0.00%</v>
      </c>
      <c r="F428" s="31" t="str">
        <f>SUBSTITUTE("Sp.man: 0.00%",".",IF(VALUE("1.2")=1.2,".",","),2)</f>
        <v>Sp.man: 0.00%</v>
      </c>
      <c r="G428" s="31" t="str">
        <f>SUBSTITUTE("Sp.uti: 0.00%",".",IF(VALUE("1.2")=1.2,".",","),2)</f>
        <v>Sp.uti: 0.00%</v>
      </c>
    </row>
    <row r="429" spans="1:9" x14ac:dyDescent="0.25">
      <c r="A429" s="54" t="s">
        <v>1056</v>
      </c>
      <c r="B429" s="55"/>
      <c r="C429" s="55"/>
      <c r="D429" s="55"/>
      <c r="E429" s="55"/>
      <c r="F429" s="55"/>
      <c r="G429" s="55"/>
    </row>
    <row r="430" spans="1:9" x14ac:dyDescent="0.25">
      <c r="A430" s="55"/>
      <c r="B430" s="55"/>
      <c r="C430" s="55"/>
      <c r="D430" s="55"/>
      <c r="E430" s="55"/>
      <c r="F430" s="55"/>
      <c r="G430" s="55"/>
    </row>
    <row r="431" spans="1:9" x14ac:dyDescent="0.25">
      <c r="A431" s="56" t="s">
        <v>27</v>
      </c>
      <c r="B431" s="57"/>
      <c r="C431" s="57"/>
      <c r="D431" s="57"/>
      <c r="E431" s="57"/>
      <c r="F431" s="57"/>
      <c r="G431" s="57"/>
      <c r="H431" s="35"/>
      <c r="I431" s="36"/>
    </row>
    <row r="432" spans="1:9" x14ac:dyDescent="0.25">
      <c r="A432" s="58" t="s">
        <v>1057</v>
      </c>
      <c r="B432" s="58"/>
      <c r="C432" s="58"/>
      <c r="D432" s="58"/>
      <c r="E432" s="58"/>
      <c r="F432" s="58"/>
      <c r="G432" s="58"/>
      <c r="H432" s="58"/>
      <c r="I432" s="58"/>
    </row>
    <row r="433" spans="1:9" x14ac:dyDescent="0.25">
      <c r="B433" s="2">
        <v>83</v>
      </c>
      <c r="C433" s="3" t="s">
        <v>1058</v>
      </c>
      <c r="D433" s="5" t="s">
        <v>76</v>
      </c>
      <c r="G433" s="6">
        <v>15</v>
      </c>
    </row>
    <row r="434" spans="1:9" x14ac:dyDescent="0.25">
      <c r="D434" s="31" t="str">
        <f>SUBSTITUTE("Sp.mat: 0.00%",".",IF(VALUE("1.2")=1.2,".",","),2)</f>
        <v>Sp.mat: 0.00%</v>
      </c>
      <c r="F434" s="31" t="str">
        <f>SUBSTITUTE("Sp.man: 0.00%",".",IF(VALUE("1.2")=1.2,".",","),2)</f>
        <v>Sp.man: 0.00%</v>
      </c>
      <c r="G434" s="31" t="str">
        <f>SUBSTITUTE("Sp.uti: 0.00%",".",IF(VALUE("1.2")=1.2,".",","),2)</f>
        <v>Sp.uti: 0.00%</v>
      </c>
    </row>
    <row r="435" spans="1:9" x14ac:dyDescent="0.25">
      <c r="A435" s="54" t="s">
        <v>1059</v>
      </c>
      <c r="B435" s="55"/>
      <c r="C435" s="55"/>
      <c r="D435" s="55"/>
      <c r="E435" s="55"/>
      <c r="F435" s="55"/>
      <c r="G435" s="55"/>
    </row>
    <row r="436" spans="1:9" x14ac:dyDescent="0.25">
      <c r="A436" s="55"/>
      <c r="B436" s="55"/>
      <c r="C436" s="55"/>
      <c r="D436" s="55"/>
      <c r="E436" s="55"/>
      <c r="F436" s="55"/>
      <c r="G436" s="55"/>
    </row>
    <row r="437" spans="1:9" x14ac:dyDescent="0.25">
      <c r="A437" s="52" t="s">
        <v>27</v>
      </c>
      <c r="B437" s="53"/>
      <c r="C437" s="53"/>
      <c r="D437" s="53"/>
      <c r="E437" s="53"/>
      <c r="F437" s="53"/>
      <c r="G437" s="53"/>
      <c r="H437" s="33"/>
      <c r="I437" s="34"/>
    </row>
    <row r="438" spans="1:9" x14ac:dyDescent="0.25">
      <c r="B438" s="2">
        <v>84</v>
      </c>
      <c r="C438" s="3" t="s">
        <v>1060</v>
      </c>
      <c r="D438" s="5" t="s">
        <v>76</v>
      </c>
      <c r="G438" s="6">
        <v>15</v>
      </c>
    </row>
    <row r="439" spans="1:9" x14ac:dyDescent="0.25">
      <c r="D439" s="31" t="str">
        <f>SUBSTITUTE("Sp.mat: 0.00%",".",IF(VALUE("1.2")=1.2,".",","),2)</f>
        <v>Sp.mat: 0.00%</v>
      </c>
      <c r="F439" s="31" t="str">
        <f>SUBSTITUTE("Sp.man: 0.00%",".",IF(VALUE("1.2")=1.2,".",","),2)</f>
        <v>Sp.man: 0.00%</v>
      </c>
      <c r="G439" s="31" t="str">
        <f>SUBSTITUTE("Sp.uti: 0.00%",".",IF(VALUE("1.2")=1.2,".",","),2)</f>
        <v>Sp.uti: 0.00%</v>
      </c>
    </row>
    <row r="440" spans="1:9" x14ac:dyDescent="0.25">
      <c r="A440" s="54" t="s">
        <v>1061</v>
      </c>
      <c r="B440" s="55"/>
      <c r="C440" s="55"/>
      <c r="D440" s="55"/>
      <c r="E440" s="55"/>
      <c r="F440" s="55"/>
      <c r="G440" s="55"/>
    </row>
    <row r="441" spans="1:9" x14ac:dyDescent="0.25">
      <c r="A441" s="55"/>
      <c r="B441" s="55"/>
      <c r="C441" s="55"/>
      <c r="D441" s="55"/>
      <c r="E441" s="55"/>
      <c r="F441" s="55"/>
      <c r="G441" s="55"/>
    </row>
    <row r="442" spans="1:9" x14ac:dyDescent="0.25">
      <c r="A442" s="52" t="s">
        <v>27</v>
      </c>
      <c r="B442" s="53"/>
      <c r="C442" s="53"/>
      <c r="D442" s="53"/>
      <c r="E442" s="53"/>
      <c r="F442" s="53"/>
      <c r="G442" s="53"/>
      <c r="H442" s="33"/>
      <c r="I442" s="34"/>
    </row>
    <row r="443" spans="1:9" x14ac:dyDescent="0.25">
      <c r="B443" s="2">
        <v>85</v>
      </c>
      <c r="C443" s="3" t="s">
        <v>1062</v>
      </c>
      <c r="D443" s="5" t="s">
        <v>76</v>
      </c>
      <c r="G443" s="6">
        <v>10</v>
      </c>
    </row>
    <row r="444" spans="1:9" x14ac:dyDescent="0.25">
      <c r="D444" s="31" t="str">
        <f>SUBSTITUTE("Sp.mat: 0.00%",".",IF(VALUE("1.2")=1.2,".",","),2)</f>
        <v>Sp.mat: 0.00%</v>
      </c>
      <c r="F444" s="31" t="str">
        <f>SUBSTITUTE("Sp.man: 0.00%",".",IF(VALUE("1.2")=1.2,".",","),2)</f>
        <v>Sp.man: 0.00%</v>
      </c>
      <c r="G444" s="31" t="str">
        <f>SUBSTITUTE("Sp.uti: 0.00%",".",IF(VALUE("1.2")=1.2,".",","),2)</f>
        <v>Sp.uti: 0.00%</v>
      </c>
    </row>
    <row r="445" spans="1:9" x14ac:dyDescent="0.25">
      <c r="A445" s="54" t="s">
        <v>1063</v>
      </c>
      <c r="B445" s="55"/>
      <c r="C445" s="55"/>
      <c r="D445" s="55"/>
      <c r="E445" s="55"/>
      <c r="F445" s="55"/>
      <c r="G445" s="55"/>
    </row>
    <row r="446" spans="1:9" x14ac:dyDescent="0.25">
      <c r="A446" s="55"/>
      <c r="B446" s="55"/>
      <c r="C446" s="55"/>
      <c r="D446" s="55"/>
      <c r="E446" s="55"/>
      <c r="F446" s="55"/>
      <c r="G446" s="55"/>
    </row>
    <row r="447" spans="1:9" x14ac:dyDescent="0.25">
      <c r="A447" s="52" t="s">
        <v>27</v>
      </c>
      <c r="B447" s="53"/>
      <c r="C447" s="53"/>
      <c r="D447" s="53"/>
      <c r="E447" s="53"/>
      <c r="F447" s="53"/>
      <c r="G447" s="53"/>
      <c r="H447" s="33"/>
      <c r="I447" s="34"/>
    </row>
    <row r="448" spans="1:9" x14ac:dyDescent="0.25">
      <c r="B448" s="2">
        <v>86</v>
      </c>
      <c r="C448" s="3" t="s">
        <v>1064</v>
      </c>
      <c r="D448" s="5" t="s">
        <v>76</v>
      </c>
      <c r="G448" s="6">
        <v>10</v>
      </c>
    </row>
    <row r="449" spans="1:9" x14ac:dyDescent="0.25">
      <c r="D449" s="31" t="str">
        <f>SUBSTITUTE("Sp.mat: 0.00%",".",IF(VALUE("1.2")=1.2,".",","),2)</f>
        <v>Sp.mat: 0.00%</v>
      </c>
      <c r="F449" s="31" t="str">
        <f>SUBSTITUTE("Sp.man: 0.00%",".",IF(VALUE("1.2")=1.2,".",","),2)</f>
        <v>Sp.man: 0.00%</v>
      </c>
      <c r="G449" s="31" t="str">
        <f>SUBSTITUTE("Sp.uti: 0.00%",".",IF(VALUE("1.2")=1.2,".",","),2)</f>
        <v>Sp.uti: 0.00%</v>
      </c>
    </row>
    <row r="450" spans="1:9" x14ac:dyDescent="0.25">
      <c r="A450" s="54" t="s">
        <v>1065</v>
      </c>
      <c r="B450" s="55"/>
      <c r="C450" s="55"/>
      <c r="D450" s="55"/>
      <c r="E450" s="55"/>
      <c r="F450" s="55"/>
      <c r="G450" s="55"/>
    </row>
    <row r="451" spans="1:9" x14ac:dyDescent="0.25">
      <c r="A451" s="55"/>
      <c r="B451" s="55"/>
      <c r="C451" s="55"/>
      <c r="D451" s="55"/>
      <c r="E451" s="55"/>
      <c r="F451" s="55"/>
      <c r="G451" s="55"/>
    </row>
    <row r="452" spans="1:9" x14ac:dyDescent="0.25">
      <c r="A452" s="52" t="s">
        <v>27</v>
      </c>
      <c r="B452" s="53"/>
      <c r="C452" s="53"/>
      <c r="D452" s="53"/>
      <c r="E452" s="53"/>
      <c r="F452" s="53"/>
      <c r="G452" s="53"/>
      <c r="H452" s="33"/>
      <c r="I452" s="34"/>
    </row>
    <row r="453" spans="1:9" x14ac:dyDescent="0.25">
      <c r="B453" s="2">
        <v>87</v>
      </c>
      <c r="C453" s="3" t="s">
        <v>1066</v>
      </c>
      <c r="D453" s="5" t="s">
        <v>76</v>
      </c>
      <c r="G453" s="6">
        <v>10</v>
      </c>
    </row>
    <row r="454" spans="1:9" x14ac:dyDescent="0.25">
      <c r="D454" s="31" t="str">
        <f>SUBSTITUTE("Sp.mat: 0.00%",".",IF(VALUE("1.2")=1.2,".",","),2)</f>
        <v>Sp.mat: 0.00%</v>
      </c>
      <c r="F454" s="31" t="str">
        <f>SUBSTITUTE("Sp.man: 0.00%",".",IF(VALUE("1.2")=1.2,".",","),2)</f>
        <v>Sp.man: 0.00%</v>
      </c>
      <c r="G454" s="31" t="str">
        <f>SUBSTITUTE("Sp.uti: 0.00%",".",IF(VALUE("1.2")=1.2,".",","),2)</f>
        <v>Sp.uti: 0.00%</v>
      </c>
    </row>
    <row r="455" spans="1:9" x14ac:dyDescent="0.25">
      <c r="A455" s="54" t="s">
        <v>1067</v>
      </c>
      <c r="B455" s="55"/>
      <c r="C455" s="55"/>
      <c r="D455" s="55"/>
      <c r="E455" s="55"/>
      <c r="F455" s="55"/>
      <c r="G455" s="55"/>
    </row>
    <row r="456" spans="1:9" x14ac:dyDescent="0.25">
      <c r="A456" s="55"/>
      <c r="B456" s="55"/>
      <c r="C456" s="55"/>
      <c r="D456" s="55"/>
      <c r="E456" s="55"/>
      <c r="F456" s="55"/>
      <c r="G456" s="55"/>
    </row>
    <row r="457" spans="1:9" x14ac:dyDescent="0.25">
      <c r="A457" s="52" t="s">
        <v>27</v>
      </c>
      <c r="B457" s="53"/>
      <c r="C457" s="53"/>
      <c r="D457" s="53"/>
      <c r="E457" s="53"/>
      <c r="F457" s="53"/>
      <c r="G457" s="53"/>
      <c r="H457" s="33"/>
      <c r="I457" s="34"/>
    </row>
    <row r="458" spans="1:9" x14ac:dyDescent="0.25">
      <c r="B458" s="2">
        <v>88</v>
      </c>
      <c r="C458" s="3" t="s">
        <v>1068</v>
      </c>
      <c r="D458" s="5" t="s">
        <v>76</v>
      </c>
      <c r="G458" s="6">
        <v>1</v>
      </c>
    </row>
    <row r="459" spans="1:9" x14ac:dyDescent="0.25">
      <c r="D459" s="31" t="str">
        <f>SUBSTITUTE("Sp.mat: 0.00%",".",IF(VALUE("1.2")=1.2,".",","),2)</f>
        <v>Sp.mat: 0.00%</v>
      </c>
      <c r="F459" s="31" t="str">
        <f>SUBSTITUTE("Sp.man: 0.00%",".",IF(VALUE("1.2")=1.2,".",","),2)</f>
        <v>Sp.man: 0.00%</v>
      </c>
      <c r="G459" s="31" t="str">
        <f>SUBSTITUTE("Sp.uti: 0.00%",".",IF(VALUE("1.2")=1.2,".",","),2)</f>
        <v>Sp.uti: 0.00%</v>
      </c>
    </row>
    <row r="460" spans="1:9" x14ac:dyDescent="0.25">
      <c r="A460" s="54" t="s">
        <v>1069</v>
      </c>
      <c r="B460" s="55"/>
      <c r="C460" s="55"/>
      <c r="D460" s="55"/>
      <c r="E460" s="55"/>
      <c r="F460" s="55"/>
      <c r="G460" s="55"/>
    </row>
    <row r="461" spans="1:9" x14ac:dyDescent="0.25">
      <c r="A461" s="55"/>
      <c r="B461" s="55"/>
      <c r="C461" s="55"/>
      <c r="D461" s="55"/>
      <c r="E461" s="55"/>
      <c r="F461" s="55"/>
      <c r="G461" s="55"/>
    </row>
    <row r="462" spans="1:9" x14ac:dyDescent="0.25">
      <c r="A462" s="52" t="s">
        <v>27</v>
      </c>
      <c r="B462" s="53"/>
      <c r="C462" s="53"/>
      <c r="D462" s="53"/>
      <c r="E462" s="53"/>
      <c r="F462" s="53"/>
      <c r="G462" s="53"/>
      <c r="H462" s="33"/>
      <c r="I462" s="34"/>
    </row>
    <row r="463" spans="1:9" x14ac:dyDescent="0.25">
      <c r="B463" s="2">
        <v>89</v>
      </c>
      <c r="C463" s="3" t="s">
        <v>1070</v>
      </c>
      <c r="D463" s="5" t="s">
        <v>25</v>
      </c>
      <c r="G463" s="6">
        <v>24</v>
      </c>
    </row>
    <row r="464" spans="1:9" x14ac:dyDescent="0.25">
      <c r="D464" s="31" t="str">
        <f>SUBSTITUTE("Sp.mat: 0.00%",".",IF(VALUE("1.2")=1.2,".",","),2)</f>
        <v>Sp.mat: 0.00%</v>
      </c>
      <c r="F464" s="31" t="str">
        <f>SUBSTITUTE("Sp.man: 0.00%",".",IF(VALUE("1.2")=1.2,".",","),2)</f>
        <v>Sp.man: 0.00%</v>
      </c>
      <c r="G464" s="31" t="str">
        <f>SUBSTITUTE("Sp.uti: 0.00%",".",IF(VALUE("1.2")=1.2,".",","),2)</f>
        <v>Sp.uti: 0.00%</v>
      </c>
    </row>
    <row r="465" spans="1:9" x14ac:dyDescent="0.25">
      <c r="A465" s="54" t="s">
        <v>1071</v>
      </c>
      <c r="B465" s="55"/>
      <c r="C465" s="55"/>
      <c r="D465" s="55"/>
      <c r="E465" s="55"/>
      <c r="F465" s="55"/>
      <c r="G465" s="55"/>
    </row>
    <row r="466" spans="1:9" x14ac:dyDescent="0.25">
      <c r="A466" s="55"/>
      <c r="B466" s="55"/>
      <c r="C466" s="55"/>
      <c r="D466" s="55"/>
      <c r="E466" s="55"/>
      <c r="F466" s="55"/>
      <c r="G466" s="55"/>
    </row>
    <row r="467" spans="1:9" x14ac:dyDescent="0.25">
      <c r="A467" s="52" t="s">
        <v>27</v>
      </c>
      <c r="B467" s="53"/>
      <c r="C467" s="53"/>
      <c r="D467" s="53"/>
      <c r="E467" s="53"/>
      <c r="F467" s="53"/>
      <c r="G467" s="53"/>
      <c r="H467" s="33"/>
      <c r="I467" s="34"/>
    </row>
    <row r="468" spans="1:9" x14ac:dyDescent="0.25">
      <c r="B468" s="2">
        <v>90</v>
      </c>
      <c r="C468" s="3" t="s">
        <v>1072</v>
      </c>
      <c r="D468" s="5" t="s">
        <v>76</v>
      </c>
      <c r="G468" s="6">
        <v>15</v>
      </c>
    </row>
    <row r="469" spans="1:9" x14ac:dyDescent="0.25">
      <c r="D469" s="31" t="str">
        <f>SUBSTITUTE("Sp.mat: 0.00%",".",IF(VALUE("1.2")=1.2,".",","),2)</f>
        <v>Sp.mat: 0.00%</v>
      </c>
      <c r="F469" s="31" t="str">
        <f>SUBSTITUTE("Sp.man: 0.00%",".",IF(VALUE("1.2")=1.2,".",","),2)</f>
        <v>Sp.man: 0.00%</v>
      </c>
      <c r="G469" s="31" t="str">
        <f>SUBSTITUTE("Sp.uti: 0.00%",".",IF(VALUE("1.2")=1.2,".",","),2)</f>
        <v>Sp.uti: 0.00%</v>
      </c>
    </row>
    <row r="470" spans="1:9" x14ac:dyDescent="0.25">
      <c r="A470" s="54" t="s">
        <v>1073</v>
      </c>
      <c r="B470" s="55"/>
      <c r="C470" s="55"/>
      <c r="D470" s="55"/>
      <c r="E470" s="55"/>
      <c r="F470" s="55"/>
      <c r="G470" s="55"/>
    </row>
    <row r="471" spans="1:9" x14ac:dyDescent="0.25">
      <c r="A471" s="55"/>
      <c r="B471" s="55"/>
      <c r="C471" s="55"/>
      <c r="D471" s="55"/>
      <c r="E471" s="55"/>
      <c r="F471" s="55"/>
      <c r="G471" s="55"/>
    </row>
    <row r="472" spans="1:9" x14ac:dyDescent="0.25">
      <c r="A472" s="56" t="s">
        <v>27</v>
      </c>
      <c r="B472" s="57"/>
      <c r="C472" s="57"/>
      <c r="D472" s="57"/>
      <c r="E472" s="57"/>
      <c r="F472" s="57"/>
      <c r="G472" s="57"/>
      <c r="H472" s="35"/>
      <c r="I472" s="36"/>
    </row>
    <row r="473" spans="1:9" x14ac:dyDescent="0.25">
      <c r="A473" s="58" t="s">
        <v>1074</v>
      </c>
      <c r="B473" s="58"/>
      <c r="C473" s="58"/>
      <c r="D473" s="58"/>
      <c r="E473" s="58"/>
      <c r="F473" s="58"/>
      <c r="G473" s="58"/>
      <c r="H473" s="58"/>
      <c r="I473" s="58"/>
    </row>
    <row r="474" spans="1:9" x14ac:dyDescent="0.25">
      <c r="B474" s="2">
        <v>91</v>
      </c>
      <c r="C474" s="3" t="s">
        <v>1075</v>
      </c>
      <c r="D474" s="5" t="s">
        <v>52</v>
      </c>
      <c r="G474" s="6">
        <v>38</v>
      </c>
    </row>
    <row r="475" spans="1:9" x14ac:dyDescent="0.25">
      <c r="D475" s="31" t="str">
        <f>SUBSTITUTE("Sp.mat: 0.00%",".",IF(VALUE("1.2")=1.2,".",","),2)</f>
        <v>Sp.mat: 0.00%</v>
      </c>
      <c r="F475" s="31" t="str">
        <f>SUBSTITUTE("Sp.man: 0.00%",".",IF(VALUE("1.2")=1.2,".",","),2)</f>
        <v>Sp.man: 0.00%</v>
      </c>
      <c r="G475" s="31" t="str">
        <f>SUBSTITUTE("Sp.uti: 0.00%",".",IF(VALUE("1.2")=1.2,".",","),2)</f>
        <v>Sp.uti: 0.00%</v>
      </c>
    </row>
    <row r="476" spans="1:9" x14ac:dyDescent="0.25">
      <c r="A476" s="54" t="s">
        <v>1076</v>
      </c>
      <c r="B476" s="55"/>
      <c r="C476" s="55"/>
      <c r="D476" s="55"/>
      <c r="E476" s="55"/>
      <c r="F476" s="55"/>
      <c r="G476" s="55"/>
    </row>
    <row r="477" spans="1:9" x14ac:dyDescent="0.25">
      <c r="A477" s="55"/>
      <c r="B477" s="55"/>
      <c r="C477" s="55"/>
      <c r="D477" s="55"/>
      <c r="E477" s="55"/>
      <c r="F477" s="55"/>
      <c r="G477" s="55"/>
    </row>
    <row r="478" spans="1:9" x14ac:dyDescent="0.25">
      <c r="A478" s="56" t="s">
        <v>27</v>
      </c>
      <c r="B478" s="57"/>
      <c r="C478" s="57"/>
      <c r="D478" s="57"/>
      <c r="E478" s="57"/>
      <c r="F478" s="57"/>
      <c r="G478" s="57"/>
      <c r="H478" s="35"/>
      <c r="I478" s="36"/>
    </row>
    <row r="479" spans="1:9" x14ac:dyDescent="0.25">
      <c r="A479" s="58" t="s">
        <v>1077</v>
      </c>
      <c r="B479" s="58"/>
      <c r="C479" s="58"/>
      <c r="D479" s="58"/>
      <c r="E479" s="58"/>
      <c r="F479" s="58"/>
      <c r="G479" s="58"/>
      <c r="H479" s="58"/>
      <c r="I479" s="58"/>
    </row>
    <row r="480" spans="1:9" x14ac:dyDescent="0.25">
      <c r="B480" s="2">
        <v>92</v>
      </c>
      <c r="C480" s="3" t="s">
        <v>1075</v>
      </c>
      <c r="D480" s="5" t="s">
        <v>52</v>
      </c>
      <c r="G480" s="6">
        <v>8</v>
      </c>
    </row>
    <row r="481" spans="1:9" x14ac:dyDescent="0.25">
      <c r="D481" s="31" t="str">
        <f>SUBSTITUTE("Sp.mat: 0.00%",".",IF(VALUE("1.2")=1.2,".",","),2)</f>
        <v>Sp.mat: 0.00%</v>
      </c>
      <c r="F481" s="31" t="str">
        <f>SUBSTITUTE("Sp.man: 0.00%",".",IF(VALUE("1.2")=1.2,".",","),2)</f>
        <v>Sp.man: 0.00%</v>
      </c>
      <c r="G481" s="31" t="str">
        <f>SUBSTITUTE("Sp.uti: 0.00%",".",IF(VALUE("1.2")=1.2,".",","),2)</f>
        <v>Sp.uti: 0.00%</v>
      </c>
    </row>
    <row r="482" spans="1:9" x14ac:dyDescent="0.25">
      <c r="A482" s="54" t="s">
        <v>1076</v>
      </c>
      <c r="B482" s="55"/>
      <c r="C482" s="55"/>
      <c r="D482" s="55"/>
      <c r="E482" s="55"/>
      <c r="F482" s="55"/>
      <c r="G482" s="55"/>
    </row>
    <row r="483" spans="1:9" x14ac:dyDescent="0.25">
      <c r="A483" s="55"/>
      <c r="B483" s="55"/>
      <c r="C483" s="55"/>
      <c r="D483" s="55"/>
      <c r="E483" s="55"/>
      <c r="F483" s="55"/>
      <c r="G483" s="55"/>
    </row>
    <row r="484" spans="1:9" x14ac:dyDescent="0.25">
      <c r="A484" s="56" t="s">
        <v>27</v>
      </c>
      <c r="B484" s="57"/>
      <c r="C484" s="57"/>
      <c r="D484" s="57"/>
      <c r="E484" s="57"/>
      <c r="F484" s="57"/>
      <c r="G484" s="57"/>
      <c r="H484" s="35"/>
      <c r="I484" s="36"/>
    </row>
    <row r="485" spans="1:9" x14ac:dyDescent="0.25">
      <c r="A485" s="58" t="s">
        <v>1078</v>
      </c>
      <c r="B485" s="58"/>
      <c r="C485" s="58"/>
      <c r="D485" s="58"/>
      <c r="E485" s="58"/>
      <c r="F485" s="58"/>
      <c r="G485" s="58"/>
      <c r="H485" s="58"/>
      <c r="I485" s="58"/>
    </row>
    <row r="486" spans="1:9" x14ac:dyDescent="0.25">
      <c r="B486" s="2">
        <v>93</v>
      </c>
      <c r="C486" s="3" t="s">
        <v>1075</v>
      </c>
      <c r="D486" s="5" t="s">
        <v>52</v>
      </c>
      <c r="G486" s="6">
        <v>38</v>
      </c>
    </row>
    <row r="487" spans="1:9" x14ac:dyDescent="0.25">
      <c r="D487" s="31" t="str">
        <f>SUBSTITUTE("Sp.mat: 0.00%",".",IF(VALUE("1.2")=1.2,".",","),2)</f>
        <v>Sp.mat: 0.00%</v>
      </c>
      <c r="F487" s="31" t="str">
        <f>SUBSTITUTE("Sp.man: 0.00%",".",IF(VALUE("1.2")=1.2,".",","),2)</f>
        <v>Sp.man: 0.00%</v>
      </c>
      <c r="G487" s="31" t="str">
        <f>SUBSTITUTE("Sp.uti: 0.00%",".",IF(VALUE("1.2")=1.2,".",","),2)</f>
        <v>Sp.uti: 0.00%</v>
      </c>
    </row>
    <row r="488" spans="1:9" x14ac:dyDescent="0.25">
      <c r="A488" s="54" t="s">
        <v>1076</v>
      </c>
      <c r="B488" s="55"/>
      <c r="C488" s="55"/>
      <c r="D488" s="55"/>
      <c r="E488" s="55"/>
      <c r="F488" s="55"/>
      <c r="G488" s="55"/>
    </row>
    <row r="489" spans="1:9" x14ac:dyDescent="0.25">
      <c r="A489" s="55"/>
      <c r="B489" s="55"/>
      <c r="C489" s="55"/>
      <c r="D489" s="55"/>
      <c r="E489" s="55"/>
      <c r="F489" s="55"/>
      <c r="G489" s="55"/>
    </row>
    <row r="490" spans="1:9" x14ac:dyDescent="0.25">
      <c r="A490" s="56" t="s">
        <v>27</v>
      </c>
      <c r="B490" s="57"/>
      <c r="C490" s="57"/>
      <c r="D490" s="57"/>
      <c r="E490" s="57"/>
      <c r="F490" s="57"/>
      <c r="G490" s="57"/>
      <c r="H490" s="35"/>
      <c r="I490" s="36"/>
    </row>
    <row r="491" spans="1:9" x14ac:dyDescent="0.25">
      <c r="A491" s="58" t="s">
        <v>1079</v>
      </c>
      <c r="B491" s="58"/>
      <c r="C491" s="58"/>
      <c r="D491" s="58"/>
      <c r="E491" s="58"/>
      <c r="F491" s="58"/>
      <c r="G491" s="58"/>
      <c r="H491" s="58"/>
      <c r="I491" s="58"/>
    </row>
    <row r="492" spans="1:9" x14ac:dyDescent="0.25">
      <c r="B492" s="2">
        <v>94</v>
      </c>
      <c r="C492" s="3" t="s">
        <v>1075</v>
      </c>
      <c r="D492" s="5" t="s">
        <v>52</v>
      </c>
      <c r="G492" s="6">
        <v>64</v>
      </c>
    </row>
    <row r="493" spans="1:9" x14ac:dyDescent="0.25">
      <c r="D493" s="31" t="str">
        <f>SUBSTITUTE("Sp.mat: 0.00%",".",IF(VALUE("1.2")=1.2,".",","),2)</f>
        <v>Sp.mat: 0.00%</v>
      </c>
      <c r="F493" s="31" t="str">
        <f>SUBSTITUTE("Sp.man: 0.00%",".",IF(VALUE("1.2")=1.2,".",","),2)</f>
        <v>Sp.man: 0.00%</v>
      </c>
      <c r="G493" s="31" t="str">
        <f>SUBSTITUTE("Sp.uti: 0.00%",".",IF(VALUE("1.2")=1.2,".",","),2)</f>
        <v>Sp.uti: 0.00%</v>
      </c>
    </row>
    <row r="494" spans="1:9" x14ac:dyDescent="0.25">
      <c r="A494" s="54" t="s">
        <v>1076</v>
      </c>
      <c r="B494" s="55"/>
      <c r="C494" s="55"/>
      <c r="D494" s="55"/>
      <c r="E494" s="55"/>
      <c r="F494" s="55"/>
      <c r="G494" s="55"/>
    </row>
    <row r="495" spans="1:9" x14ac:dyDescent="0.25">
      <c r="A495" s="55"/>
      <c r="B495" s="55"/>
      <c r="C495" s="55"/>
      <c r="D495" s="55"/>
      <c r="E495" s="55"/>
      <c r="F495" s="55"/>
      <c r="G495" s="55"/>
    </row>
    <row r="496" spans="1:9" x14ac:dyDescent="0.25">
      <c r="A496" s="56" t="s">
        <v>27</v>
      </c>
      <c r="B496" s="57"/>
      <c r="C496" s="57"/>
      <c r="D496" s="57"/>
      <c r="E496" s="57"/>
      <c r="F496" s="57"/>
      <c r="G496" s="57"/>
      <c r="H496" s="35"/>
      <c r="I496" s="36"/>
    </row>
    <row r="497" spans="1:9" x14ac:dyDescent="0.25">
      <c r="A497" s="58" t="s">
        <v>1080</v>
      </c>
      <c r="B497" s="58"/>
      <c r="C497" s="58"/>
      <c r="D497" s="58"/>
      <c r="E497" s="58"/>
      <c r="F497" s="58"/>
      <c r="G497" s="58"/>
      <c r="H497" s="58"/>
      <c r="I497" s="58"/>
    </row>
    <row r="498" spans="1:9" x14ac:dyDescent="0.25">
      <c r="B498" s="2">
        <v>95</v>
      </c>
      <c r="C498" s="3" t="s">
        <v>1075</v>
      </c>
      <c r="D498" s="5" t="s">
        <v>52</v>
      </c>
      <c r="G498" s="6">
        <v>38</v>
      </c>
    </row>
    <row r="499" spans="1:9" x14ac:dyDescent="0.25">
      <c r="D499" s="31" t="str">
        <f>SUBSTITUTE("Sp.mat: 0.00%",".",IF(VALUE("1.2")=1.2,".",","),2)</f>
        <v>Sp.mat: 0.00%</v>
      </c>
      <c r="F499" s="31" t="str">
        <f>SUBSTITUTE("Sp.man: 0.00%",".",IF(VALUE("1.2")=1.2,".",","),2)</f>
        <v>Sp.man: 0.00%</v>
      </c>
      <c r="G499" s="31" t="str">
        <f>SUBSTITUTE("Sp.uti: 0.00%",".",IF(VALUE("1.2")=1.2,".",","),2)</f>
        <v>Sp.uti: 0.00%</v>
      </c>
    </row>
    <row r="500" spans="1:9" x14ac:dyDescent="0.25">
      <c r="A500" s="54" t="s">
        <v>1076</v>
      </c>
      <c r="B500" s="55"/>
      <c r="C500" s="55"/>
      <c r="D500" s="55"/>
      <c r="E500" s="55"/>
      <c r="F500" s="55"/>
      <c r="G500" s="55"/>
    </row>
    <row r="501" spans="1:9" x14ac:dyDescent="0.25">
      <c r="A501" s="55"/>
      <c r="B501" s="55"/>
      <c r="C501" s="55"/>
      <c r="D501" s="55"/>
      <c r="E501" s="55"/>
      <c r="F501" s="55"/>
      <c r="G501" s="55"/>
    </row>
    <row r="502" spans="1:9" x14ac:dyDescent="0.25">
      <c r="A502" s="56" t="s">
        <v>27</v>
      </c>
      <c r="B502" s="57"/>
      <c r="C502" s="57"/>
      <c r="D502" s="57"/>
      <c r="E502" s="57"/>
      <c r="F502" s="57"/>
      <c r="G502" s="57"/>
      <c r="H502" s="35"/>
      <c r="I502" s="36"/>
    </row>
    <row r="503" spans="1:9" x14ac:dyDescent="0.25">
      <c r="A503" s="58" t="s">
        <v>592</v>
      </c>
      <c r="B503" s="58"/>
      <c r="C503" s="58"/>
      <c r="D503" s="58"/>
      <c r="E503" s="58"/>
      <c r="F503" s="58"/>
      <c r="G503" s="58"/>
      <c r="H503" s="58"/>
      <c r="I503" s="58"/>
    </row>
    <row r="504" spans="1:9" x14ac:dyDescent="0.25">
      <c r="B504" s="2">
        <v>96</v>
      </c>
      <c r="C504" s="3" t="s">
        <v>1081</v>
      </c>
      <c r="D504" s="5" t="s">
        <v>52</v>
      </c>
      <c r="G504" s="6">
        <v>55</v>
      </c>
    </row>
    <row r="505" spans="1:9" x14ac:dyDescent="0.25">
      <c r="D505" s="31" t="str">
        <f>SUBSTITUTE("Sp.mat: 0.00%",".",IF(VALUE("1.2")=1.2,".",","),2)</f>
        <v>Sp.mat: 0.00%</v>
      </c>
      <c r="F505" s="31" t="str">
        <f>SUBSTITUTE("Sp.man: 0.00%",".",IF(VALUE("1.2")=1.2,".",","),2)</f>
        <v>Sp.man: 0.00%</v>
      </c>
      <c r="G505" s="31" t="str">
        <f>SUBSTITUTE("Sp.uti: 0.00%",".",IF(VALUE("1.2")=1.2,".",","),2)</f>
        <v>Sp.uti: 0.00%</v>
      </c>
    </row>
    <row r="506" spans="1:9" x14ac:dyDescent="0.25">
      <c r="A506" s="54" t="s">
        <v>1082</v>
      </c>
      <c r="B506" s="55"/>
      <c r="C506" s="55"/>
      <c r="D506" s="55"/>
      <c r="E506" s="55"/>
      <c r="F506" s="55"/>
      <c r="G506" s="55"/>
    </row>
    <row r="507" spans="1:9" x14ac:dyDescent="0.25">
      <c r="A507" s="55"/>
      <c r="B507" s="55"/>
      <c r="C507" s="55"/>
      <c r="D507" s="55"/>
      <c r="E507" s="55"/>
      <c r="F507" s="55"/>
      <c r="G507" s="55"/>
    </row>
    <row r="508" spans="1:9" x14ac:dyDescent="0.25">
      <c r="A508" s="56" t="s">
        <v>27</v>
      </c>
      <c r="B508" s="57"/>
      <c r="C508" s="57"/>
      <c r="D508" s="57"/>
      <c r="E508" s="57"/>
      <c r="F508" s="57"/>
      <c r="G508" s="57"/>
      <c r="H508" s="35"/>
      <c r="I508" s="36"/>
    </row>
    <row r="509" spans="1:9" x14ac:dyDescent="0.25">
      <c r="A509" s="58" t="s">
        <v>1083</v>
      </c>
      <c r="B509" s="58"/>
      <c r="C509" s="58"/>
      <c r="D509" s="58"/>
      <c r="E509" s="58"/>
      <c r="F509" s="58"/>
      <c r="G509" s="58"/>
      <c r="H509" s="58"/>
      <c r="I509" s="58"/>
    </row>
    <row r="510" spans="1:9" x14ac:dyDescent="0.25">
      <c r="B510" s="2">
        <v>97</v>
      </c>
      <c r="C510" s="3" t="s">
        <v>1081</v>
      </c>
      <c r="D510" s="5" t="s">
        <v>52</v>
      </c>
      <c r="G510" s="6">
        <v>23</v>
      </c>
    </row>
    <row r="511" spans="1:9" x14ac:dyDescent="0.25">
      <c r="D511" s="31" t="str">
        <f>SUBSTITUTE("Sp.mat: 0.00%",".",IF(VALUE("1.2")=1.2,".",","),2)</f>
        <v>Sp.mat: 0.00%</v>
      </c>
      <c r="F511" s="31" t="str">
        <f>SUBSTITUTE("Sp.man: 0.00%",".",IF(VALUE("1.2")=1.2,".",","),2)</f>
        <v>Sp.man: 0.00%</v>
      </c>
      <c r="G511" s="31" t="str">
        <f>SUBSTITUTE("Sp.uti: 0.00%",".",IF(VALUE("1.2")=1.2,".",","),2)</f>
        <v>Sp.uti: 0.00%</v>
      </c>
    </row>
    <row r="512" spans="1:9" x14ac:dyDescent="0.25">
      <c r="A512" s="54" t="s">
        <v>1082</v>
      </c>
      <c r="B512" s="55"/>
      <c r="C512" s="55"/>
      <c r="D512" s="55"/>
      <c r="E512" s="55"/>
      <c r="F512" s="55"/>
      <c r="G512" s="55"/>
    </row>
    <row r="513" spans="1:9" x14ac:dyDescent="0.25">
      <c r="A513" s="55"/>
      <c r="B513" s="55"/>
      <c r="C513" s="55"/>
      <c r="D513" s="55"/>
      <c r="E513" s="55"/>
      <c r="F513" s="55"/>
      <c r="G513" s="55"/>
    </row>
    <row r="514" spans="1:9" x14ac:dyDescent="0.25">
      <c r="A514" s="56" t="s">
        <v>27</v>
      </c>
      <c r="B514" s="57"/>
      <c r="C514" s="57"/>
      <c r="D514" s="57"/>
      <c r="E514" s="57"/>
      <c r="F514" s="57"/>
      <c r="G514" s="57"/>
      <c r="H514" s="35"/>
      <c r="I514" s="36"/>
    </row>
    <row r="515" spans="1:9" x14ac:dyDescent="0.25">
      <c r="A515" s="58" t="s">
        <v>1084</v>
      </c>
      <c r="B515" s="58"/>
      <c r="C515" s="58"/>
      <c r="D515" s="58"/>
      <c r="E515" s="58"/>
      <c r="F515" s="58"/>
      <c r="G515" s="58"/>
      <c r="H515" s="58"/>
      <c r="I515" s="58"/>
    </row>
    <row r="516" spans="1:9" x14ac:dyDescent="0.25">
      <c r="B516" s="2">
        <v>98</v>
      </c>
      <c r="C516" s="3" t="s">
        <v>1081</v>
      </c>
      <c r="D516" s="5" t="s">
        <v>52</v>
      </c>
      <c r="G516" s="6">
        <v>48</v>
      </c>
    </row>
    <row r="517" spans="1:9" x14ac:dyDescent="0.25">
      <c r="D517" s="31" t="str">
        <f>SUBSTITUTE("Sp.mat: 0.00%",".",IF(VALUE("1.2")=1.2,".",","),2)</f>
        <v>Sp.mat: 0.00%</v>
      </c>
      <c r="F517" s="31" t="str">
        <f>SUBSTITUTE("Sp.man: 0.00%",".",IF(VALUE("1.2")=1.2,".",","),2)</f>
        <v>Sp.man: 0.00%</v>
      </c>
      <c r="G517" s="31" t="str">
        <f>SUBSTITUTE("Sp.uti: 0.00%",".",IF(VALUE("1.2")=1.2,".",","),2)</f>
        <v>Sp.uti: 0.00%</v>
      </c>
    </row>
    <row r="518" spans="1:9" x14ac:dyDescent="0.25">
      <c r="A518" s="54" t="s">
        <v>1082</v>
      </c>
      <c r="B518" s="55"/>
      <c r="C518" s="55"/>
      <c r="D518" s="55"/>
      <c r="E518" s="55"/>
      <c r="F518" s="55"/>
      <c r="G518" s="55"/>
    </row>
    <row r="519" spans="1:9" x14ac:dyDescent="0.25">
      <c r="A519" s="55"/>
      <c r="B519" s="55"/>
      <c r="C519" s="55"/>
      <c r="D519" s="55"/>
      <c r="E519" s="55"/>
      <c r="F519" s="55"/>
      <c r="G519" s="55"/>
    </row>
    <row r="520" spans="1:9" x14ac:dyDescent="0.25">
      <c r="A520" s="56" t="s">
        <v>27</v>
      </c>
      <c r="B520" s="57"/>
      <c r="C520" s="57"/>
      <c r="D520" s="57"/>
      <c r="E520" s="57"/>
      <c r="F520" s="57"/>
      <c r="G520" s="57"/>
      <c r="H520" s="35"/>
      <c r="I520" s="36"/>
    </row>
    <row r="521" spans="1:9" x14ac:dyDescent="0.25">
      <c r="A521" s="58" t="s">
        <v>1085</v>
      </c>
      <c r="B521" s="58"/>
      <c r="C521" s="58"/>
      <c r="D521" s="58"/>
      <c r="E521" s="58"/>
      <c r="F521" s="58"/>
      <c r="G521" s="58"/>
      <c r="H521" s="58"/>
      <c r="I521" s="58"/>
    </row>
    <row r="522" spans="1:9" x14ac:dyDescent="0.25">
      <c r="B522" s="2">
        <v>99</v>
      </c>
      <c r="C522" s="3" t="s">
        <v>1081</v>
      </c>
      <c r="D522" s="5" t="s">
        <v>52</v>
      </c>
      <c r="G522" s="6">
        <v>25</v>
      </c>
    </row>
    <row r="523" spans="1:9" x14ac:dyDescent="0.25">
      <c r="D523" s="31" t="str">
        <f>SUBSTITUTE("Sp.mat: 0.00%",".",IF(VALUE("1.2")=1.2,".",","),2)</f>
        <v>Sp.mat: 0.00%</v>
      </c>
      <c r="F523" s="31" t="str">
        <f>SUBSTITUTE("Sp.man: 0.00%",".",IF(VALUE("1.2")=1.2,".",","),2)</f>
        <v>Sp.man: 0.00%</v>
      </c>
      <c r="G523" s="31" t="str">
        <f>SUBSTITUTE("Sp.uti: 0.00%",".",IF(VALUE("1.2")=1.2,".",","),2)</f>
        <v>Sp.uti: 0.00%</v>
      </c>
    </row>
    <row r="524" spans="1:9" x14ac:dyDescent="0.25">
      <c r="A524" s="54" t="s">
        <v>1082</v>
      </c>
      <c r="B524" s="55"/>
      <c r="C524" s="55"/>
      <c r="D524" s="55"/>
      <c r="E524" s="55"/>
      <c r="F524" s="55"/>
      <c r="G524" s="55"/>
    </row>
    <row r="525" spans="1:9" x14ac:dyDescent="0.25">
      <c r="A525" s="55"/>
      <c r="B525" s="55"/>
      <c r="C525" s="55"/>
      <c r="D525" s="55"/>
      <c r="E525" s="55"/>
      <c r="F525" s="55"/>
      <c r="G525" s="55"/>
    </row>
    <row r="526" spans="1:9" x14ac:dyDescent="0.25">
      <c r="A526" s="56" t="s">
        <v>27</v>
      </c>
      <c r="B526" s="57"/>
      <c r="C526" s="57"/>
      <c r="D526" s="57"/>
      <c r="E526" s="57"/>
      <c r="F526" s="57"/>
      <c r="G526" s="57"/>
      <c r="H526" s="35"/>
      <c r="I526" s="36"/>
    </row>
    <row r="527" spans="1:9" x14ac:dyDescent="0.25">
      <c r="A527" s="58" t="s">
        <v>1086</v>
      </c>
      <c r="B527" s="58"/>
      <c r="C527" s="58"/>
      <c r="D527" s="58"/>
      <c r="E527" s="58"/>
      <c r="F527" s="58"/>
      <c r="G527" s="58"/>
      <c r="H527" s="58"/>
      <c r="I527" s="58"/>
    </row>
    <row r="528" spans="1:9" x14ac:dyDescent="0.25">
      <c r="B528" s="2">
        <v>100</v>
      </c>
      <c r="C528" s="3" t="s">
        <v>1081</v>
      </c>
      <c r="D528" s="5" t="s">
        <v>52</v>
      </c>
      <c r="G528" s="6">
        <v>26</v>
      </c>
    </row>
    <row r="529" spans="1:9" x14ac:dyDescent="0.25">
      <c r="D529" s="31" t="str">
        <f>SUBSTITUTE("Sp.mat: 0.00%",".",IF(VALUE("1.2")=1.2,".",","),2)</f>
        <v>Sp.mat: 0.00%</v>
      </c>
      <c r="F529" s="31" t="str">
        <f>SUBSTITUTE("Sp.man: 0.00%",".",IF(VALUE("1.2")=1.2,".",","),2)</f>
        <v>Sp.man: 0.00%</v>
      </c>
      <c r="G529" s="31" t="str">
        <f>SUBSTITUTE("Sp.uti: 0.00%",".",IF(VALUE("1.2")=1.2,".",","),2)</f>
        <v>Sp.uti: 0.00%</v>
      </c>
    </row>
    <row r="530" spans="1:9" x14ac:dyDescent="0.25">
      <c r="A530" s="54" t="s">
        <v>1082</v>
      </c>
      <c r="B530" s="55"/>
      <c r="C530" s="55"/>
      <c r="D530" s="55"/>
      <c r="E530" s="55"/>
      <c r="F530" s="55"/>
      <c r="G530" s="55"/>
    </row>
    <row r="531" spans="1:9" x14ac:dyDescent="0.25">
      <c r="A531" s="55"/>
      <c r="B531" s="55"/>
      <c r="C531" s="55"/>
      <c r="D531" s="55"/>
      <c r="E531" s="55"/>
      <c r="F531" s="55"/>
      <c r="G531" s="55"/>
    </row>
    <row r="532" spans="1:9" x14ac:dyDescent="0.25">
      <c r="A532" s="56" t="s">
        <v>27</v>
      </c>
      <c r="B532" s="57"/>
      <c r="C532" s="57"/>
      <c r="D532" s="57"/>
      <c r="E532" s="57"/>
      <c r="F532" s="57"/>
      <c r="G532" s="57"/>
      <c r="H532" s="35"/>
      <c r="I532" s="36"/>
    </row>
    <row r="533" spans="1:9" x14ac:dyDescent="0.25">
      <c r="A533" s="58" t="s">
        <v>1087</v>
      </c>
      <c r="B533" s="58"/>
      <c r="C533" s="58"/>
      <c r="D533" s="58"/>
      <c r="E533" s="58"/>
      <c r="F533" s="58"/>
      <c r="G533" s="58"/>
      <c r="H533" s="58"/>
      <c r="I533" s="58"/>
    </row>
    <row r="534" spans="1:9" x14ac:dyDescent="0.25">
      <c r="B534" s="2">
        <v>101</v>
      </c>
      <c r="C534" s="3" t="s">
        <v>1088</v>
      </c>
      <c r="D534" s="5" t="s">
        <v>29</v>
      </c>
      <c r="G534" s="6">
        <v>5</v>
      </c>
    </row>
    <row r="535" spans="1:9" x14ac:dyDescent="0.25">
      <c r="D535" s="31" t="str">
        <f>SUBSTITUTE("Sp.mat: 0.00%",".",IF(VALUE("1.2")=1.2,".",","),2)</f>
        <v>Sp.mat: 0.00%</v>
      </c>
      <c r="F535" s="31" t="str">
        <f>SUBSTITUTE("Sp.man: 0.00%",".",IF(VALUE("1.2")=1.2,".",","),2)</f>
        <v>Sp.man: 0.00%</v>
      </c>
      <c r="G535" s="31" t="str">
        <f>SUBSTITUTE("Sp.uti: 0.00%",".",IF(VALUE("1.2")=1.2,".",","),2)</f>
        <v>Sp.uti: 0.00%</v>
      </c>
    </row>
    <row r="536" spans="1:9" x14ac:dyDescent="0.25">
      <c r="A536" s="54" t="s">
        <v>1089</v>
      </c>
      <c r="B536" s="55"/>
      <c r="C536" s="55"/>
      <c r="D536" s="55"/>
      <c r="E536" s="55"/>
      <c r="F536" s="55"/>
      <c r="G536" s="55"/>
    </row>
    <row r="537" spans="1:9" x14ac:dyDescent="0.25">
      <c r="A537" s="55"/>
      <c r="B537" s="55"/>
      <c r="C537" s="55"/>
      <c r="D537" s="55"/>
      <c r="E537" s="55"/>
      <c r="F537" s="55"/>
      <c r="G537" s="55"/>
    </row>
    <row r="538" spans="1:9" x14ac:dyDescent="0.25">
      <c r="A538" s="52" t="s">
        <v>27</v>
      </c>
      <c r="B538" s="53"/>
      <c r="C538" s="53"/>
      <c r="D538" s="53"/>
      <c r="E538" s="53"/>
      <c r="F538" s="53"/>
      <c r="G538" s="53"/>
      <c r="H538" s="33"/>
      <c r="I538" s="34"/>
    </row>
    <row r="539" spans="1:9" x14ac:dyDescent="0.25">
      <c r="B539" s="2">
        <v>102</v>
      </c>
      <c r="C539" s="3" t="s">
        <v>1090</v>
      </c>
      <c r="D539" s="5" t="s">
        <v>52</v>
      </c>
      <c r="G539" s="6">
        <v>15</v>
      </c>
    </row>
    <row r="540" spans="1:9" x14ac:dyDescent="0.25">
      <c r="D540" s="31" t="str">
        <f>SUBSTITUTE("Sp.mat: 0.00%",".",IF(VALUE("1.2")=1.2,".",","),2)</f>
        <v>Sp.mat: 0.00%</v>
      </c>
      <c r="F540" s="31" t="str">
        <f>SUBSTITUTE("Sp.man: 0.00%",".",IF(VALUE("1.2")=1.2,".",","),2)</f>
        <v>Sp.man: 0.00%</v>
      </c>
      <c r="G540" s="31" t="str">
        <f>SUBSTITUTE("Sp.uti: 0.00%",".",IF(VALUE("1.2")=1.2,".",","),2)</f>
        <v>Sp.uti: 0.00%</v>
      </c>
    </row>
    <row r="541" spans="1:9" x14ac:dyDescent="0.25">
      <c r="A541" s="54" t="s">
        <v>1091</v>
      </c>
      <c r="B541" s="55"/>
      <c r="C541" s="55"/>
      <c r="D541" s="55"/>
      <c r="E541" s="55"/>
      <c r="F541" s="55"/>
      <c r="G541" s="55"/>
    </row>
    <row r="542" spans="1:9" x14ac:dyDescent="0.25">
      <c r="A542" s="55"/>
      <c r="B542" s="55"/>
      <c r="C542" s="55"/>
      <c r="D542" s="55"/>
      <c r="E542" s="55"/>
      <c r="F542" s="55"/>
      <c r="G542" s="55"/>
    </row>
    <row r="543" spans="1:9" x14ac:dyDescent="0.25">
      <c r="A543" s="52" t="s">
        <v>27</v>
      </c>
      <c r="B543" s="53"/>
      <c r="C543" s="53"/>
      <c r="D543" s="53"/>
      <c r="E543" s="53"/>
      <c r="F543" s="53"/>
      <c r="G543" s="53"/>
      <c r="H543" s="33"/>
      <c r="I543" s="34"/>
    </row>
    <row r="544" spans="1:9" x14ac:dyDescent="0.25">
      <c r="B544" s="2">
        <v>103</v>
      </c>
      <c r="C544" s="3" t="s">
        <v>995</v>
      </c>
      <c r="D544" s="5" t="s">
        <v>144</v>
      </c>
      <c r="G544" s="6">
        <v>1.9</v>
      </c>
    </row>
    <row r="545" spans="1:19" x14ac:dyDescent="0.25">
      <c r="D545" s="31" t="str">
        <f>SUBSTITUTE("Sp.mat: 0.00%",".",IF(VALUE("1.2")=1.2,".",","),2)</f>
        <v>Sp.mat: 0.00%</v>
      </c>
      <c r="F545" s="31" t="str">
        <f>SUBSTITUTE("Sp.man: 0.00%",".",IF(VALUE("1.2")=1.2,".",","),2)</f>
        <v>Sp.man: 0.00%</v>
      </c>
      <c r="G545" s="31" t="str">
        <f>SUBSTITUTE("Sp.uti: 0.00%",".",IF(VALUE("1.2")=1.2,".",","),2)</f>
        <v>Sp.uti: 0.00%</v>
      </c>
    </row>
    <row r="546" spans="1:19" x14ac:dyDescent="0.25">
      <c r="A546" s="54" t="s">
        <v>996</v>
      </c>
      <c r="B546" s="55"/>
      <c r="C546" s="55"/>
      <c r="D546" s="55"/>
      <c r="E546" s="55"/>
      <c r="F546" s="55"/>
      <c r="G546" s="55"/>
    </row>
    <row r="547" spans="1:19" x14ac:dyDescent="0.25">
      <c r="A547" s="55"/>
      <c r="B547" s="55"/>
      <c r="C547" s="55"/>
      <c r="D547" s="55"/>
      <c r="E547" s="55"/>
      <c r="F547" s="55"/>
      <c r="G547" s="55"/>
    </row>
    <row r="548" spans="1:19" x14ac:dyDescent="0.25">
      <c r="A548" s="52" t="s">
        <v>27</v>
      </c>
      <c r="B548" s="53"/>
      <c r="C548" s="53"/>
      <c r="D548" s="53"/>
      <c r="E548" s="53"/>
      <c r="F548" s="53"/>
      <c r="G548" s="53"/>
      <c r="H548" s="33"/>
      <c r="I548" s="34"/>
    </row>
    <row r="549" spans="1:19" x14ac:dyDescent="0.25">
      <c r="B549" s="37" t="s">
        <v>154</v>
      </c>
      <c r="E549" s="4">
        <f>SUMIF(J13:J548,"1",I13:I548)</f>
        <v>0</v>
      </c>
      <c r="F549" s="4">
        <f>SUMIF(J13:J548,"2",I13:I548)</f>
        <v>0</v>
      </c>
      <c r="G549" s="4">
        <f>SUMIF(J13:J548,"3",I13:I548)</f>
        <v>0</v>
      </c>
      <c r="H549" s="4">
        <f>SUMIF(J13:J548,"4",I13:I548)</f>
        <v>0</v>
      </c>
      <c r="I549" s="4">
        <f>SUMIF(J13:J548,"5",I13:I548)</f>
        <v>0</v>
      </c>
      <c r="K549" s="4">
        <f>SUMIF(J13:J548,"3",K13:K548)</f>
        <v>0</v>
      </c>
      <c r="L549" s="4">
        <f>SUMIF(J13:J548,"3",L13:L548)</f>
        <v>0</v>
      </c>
      <c r="M549" s="4">
        <f>SUMIF(J13:J548,"3",M13:M548)</f>
        <v>0</v>
      </c>
      <c r="N549" s="4">
        <f>SUMIF(J13:J548,"4",N13:N548)</f>
        <v>0</v>
      </c>
      <c r="O549" s="4">
        <f>SUMIF(J13:J548,"4",O13:O548)</f>
        <v>0</v>
      </c>
      <c r="P549" s="4">
        <f>SUMIF(J13:J548,"4",P13:P548)</f>
        <v>0</v>
      </c>
      <c r="Q549" s="4">
        <f>SUMIF(J13:J548,"4",Q13:Q548)</f>
        <v>0</v>
      </c>
      <c r="R549" s="4">
        <f>SUMIF(J13:J548,"4",R13:R548)</f>
        <v>0</v>
      </c>
      <c r="S549" s="4">
        <f>SUMIF(J13:J548,"4",S13:S548)</f>
        <v>0</v>
      </c>
    </row>
    <row r="550" spans="1:19" hidden="1" x14ac:dyDescent="0.25">
      <c r="B550" s="37" t="s">
        <v>155</v>
      </c>
    </row>
    <row r="551" spans="1:19" hidden="1" x14ac:dyDescent="0.25">
      <c r="B551" s="37" t="s">
        <v>156</v>
      </c>
      <c r="G551" s="4">
        <f>$K$549*1</f>
        <v>0</v>
      </c>
    </row>
    <row r="552" spans="1:19" hidden="1" x14ac:dyDescent="0.25">
      <c r="B552" s="37" t="s">
        <v>157</v>
      </c>
      <c r="G552" s="4">
        <f>$L$549*1</f>
        <v>0</v>
      </c>
    </row>
    <row r="553" spans="1:19" hidden="1" x14ac:dyDescent="0.25">
      <c r="B553" s="37" t="s">
        <v>158</v>
      </c>
      <c r="G553" s="4">
        <f>G549-G551-G552</f>
        <v>0</v>
      </c>
    </row>
    <row r="554" spans="1:19" hidden="1" x14ac:dyDescent="0.25">
      <c r="B554" s="37" t="s">
        <v>159</v>
      </c>
      <c r="E554" s="4">
        <f>IF("G"="Nu",0*1,0)</f>
        <v>0</v>
      </c>
      <c r="I554" s="4">
        <f>E554</f>
        <v>0</v>
      </c>
    </row>
    <row r="555" spans="1:19" hidden="1" x14ac:dyDescent="0.25">
      <c r="B555" s="37" t="s">
        <v>160</v>
      </c>
      <c r="D555" s="38" t="str">
        <f>CONCATENATE(TEXT(0,REPLACE("#.####",2,1,"."))," x")</f>
        <v>. x</v>
      </c>
      <c r="E555" s="4">
        <f>IF("G"="Nu",0*1,0)</f>
        <v>0</v>
      </c>
      <c r="I555" s="4">
        <f>E555*0</f>
        <v>0</v>
      </c>
    </row>
    <row r="556" spans="1:19" x14ac:dyDescent="0.25">
      <c r="B556" s="37" t="s">
        <v>161</v>
      </c>
      <c r="E556" s="4">
        <f>0</f>
        <v>0</v>
      </c>
      <c r="F556" s="4">
        <f>0</f>
        <v>0</v>
      </c>
      <c r="G556" s="4">
        <f>0</f>
        <v>0</v>
      </c>
      <c r="H556" s="4">
        <f>IF(H549=0,1,H567/H549)</f>
        <v>1</v>
      </c>
    </row>
    <row r="557" spans="1:19" x14ac:dyDescent="0.25">
      <c r="B557" s="39" t="s">
        <v>162</v>
      </c>
      <c r="C557" s="40"/>
      <c r="D557" s="41"/>
      <c r="E557" s="42"/>
      <c r="F557" s="42"/>
      <c r="G557" s="43"/>
      <c r="H557" s="32"/>
      <c r="I557" s="44"/>
    </row>
    <row r="558" spans="1:19" hidden="1" x14ac:dyDescent="0.25">
      <c r="B558" s="45" t="str">
        <f>CONCATENATE("  ","Impozit manopera        ")</f>
        <v xml:space="preserve">  Impozit manopera        </v>
      </c>
      <c r="D558" s="38">
        <f>0</f>
        <v>0</v>
      </c>
      <c r="F558" s="4">
        <f>F549*F556*D558</f>
        <v>0</v>
      </c>
      <c r="I558" s="46">
        <f t="shared" ref="I558:I565" si="0">F558</f>
        <v>0</v>
      </c>
    </row>
    <row r="559" spans="1:19" x14ac:dyDescent="0.25">
      <c r="B559" s="45" t="str">
        <f>CONCATENATE("  ","C.A.S.                  ")</f>
        <v xml:space="preserve">  C.A.S.                  </v>
      </c>
      <c r="D559" s="38">
        <f>0</f>
        <v>0</v>
      </c>
      <c r="F559" s="4">
        <f>(F549*F556+F558)*D559</f>
        <v>0</v>
      </c>
      <c r="I559" s="4">
        <f t="shared" si="0"/>
        <v>0</v>
      </c>
    </row>
    <row r="560" spans="1:19" x14ac:dyDescent="0.25">
      <c r="B560" s="45" t="str">
        <f>CONCATENATE("  ","C.A.S.S.                ")</f>
        <v xml:space="preserve">  C.A.S.S.                </v>
      </c>
      <c r="D560" s="38">
        <f>0</f>
        <v>0</v>
      </c>
      <c r="F560" s="4">
        <f>(F549*F556+F558)*D560</f>
        <v>0</v>
      </c>
      <c r="I560" s="4">
        <f t="shared" si="0"/>
        <v>0</v>
      </c>
    </row>
    <row r="561" spans="1:9" x14ac:dyDescent="0.25">
      <c r="B561" s="45" t="str">
        <f>CONCATENATE("  ","Aj.somaj                ")</f>
        <v xml:space="preserve">  Aj.somaj                </v>
      </c>
      <c r="D561" s="38">
        <f>0</f>
        <v>0</v>
      </c>
      <c r="F561" s="4">
        <f>(F549*F556+F558)*D561</f>
        <v>0</v>
      </c>
      <c r="I561" s="4">
        <f t="shared" si="0"/>
        <v>0</v>
      </c>
    </row>
    <row r="562" spans="1:9" x14ac:dyDescent="0.25">
      <c r="B562" s="45" t="str">
        <f>CONCATENATE("  ","Acc. munca, boli profes.")</f>
        <v xml:space="preserve">  Acc. munca, boli profes.</v>
      </c>
      <c r="D562" s="38">
        <f>0</f>
        <v>0</v>
      </c>
      <c r="F562" s="4">
        <f>(F549*F556+F558)*D562</f>
        <v>0</v>
      </c>
      <c r="I562" s="4">
        <f t="shared" si="0"/>
        <v>0</v>
      </c>
    </row>
    <row r="563" spans="1:9" x14ac:dyDescent="0.25">
      <c r="B563" s="45" t="str">
        <f>CONCATENATE("  ","Contr.Concedii Medicale ")</f>
        <v xml:space="preserve">  Contr.Concedii Medicale </v>
      </c>
      <c r="D563" s="38">
        <f>0</f>
        <v>0</v>
      </c>
      <c r="F563" s="4">
        <f>(F549*F556+F558)*D563</f>
        <v>0</v>
      </c>
      <c r="I563" s="4">
        <f t="shared" si="0"/>
        <v>0</v>
      </c>
    </row>
    <row r="564" spans="1:9" x14ac:dyDescent="0.25">
      <c r="B564" s="45" t="str">
        <f>CONCATENATE("  ","Comision ITM            ")</f>
        <v xml:space="preserve">  Comision ITM            </v>
      </c>
      <c r="D564" s="38">
        <f>0</f>
        <v>0</v>
      </c>
      <c r="F564" s="4">
        <f>(F549*F556+F558)*D564</f>
        <v>0</v>
      </c>
      <c r="I564" s="4">
        <f t="shared" si="0"/>
        <v>0</v>
      </c>
    </row>
    <row r="565" spans="1:9" x14ac:dyDescent="0.25">
      <c r="B565" s="45" t="str">
        <f>CONCATENATE("  ","Fond garantare salarii  ")</f>
        <v xml:space="preserve">  Fond garantare salarii  </v>
      </c>
      <c r="D565" s="38">
        <f>0</f>
        <v>0</v>
      </c>
      <c r="F565" s="4">
        <f>(F549*F556+F558)*D565</f>
        <v>0</v>
      </c>
      <c r="I565" s="4">
        <f t="shared" si="0"/>
        <v>0</v>
      </c>
    </row>
    <row r="566" spans="1:9" hidden="1" x14ac:dyDescent="0.25">
      <c r="B566" s="45" t="str">
        <f>CONCATENATE("  ","Chelt.tr.aprov.,depozit.")</f>
        <v xml:space="preserve">  Chelt.tr.aprov.,depozit.</v>
      </c>
      <c r="D566" s="38">
        <f>0</f>
        <v>0</v>
      </c>
      <c r="E566" s="4">
        <f>(E549+I554+I555)*E556*D566</f>
        <v>0</v>
      </c>
      <c r="I566" s="4">
        <f>E566</f>
        <v>0</v>
      </c>
    </row>
    <row r="567" spans="1:9" x14ac:dyDescent="0.25">
      <c r="B567" s="39" t="s">
        <v>163</v>
      </c>
      <c r="C567" s="40"/>
      <c r="D567" s="41"/>
      <c r="E567" s="44">
        <f>(E549+I554+I555)*E556+E566</f>
        <v>0</v>
      </c>
      <c r="F567" s="44">
        <f>F549*F556+F558+F559+F560+F561+F562+F563+F564+F565</f>
        <v>0</v>
      </c>
      <c r="G567" s="44">
        <f>G549*G556</f>
        <v>0</v>
      </c>
      <c r="H567" s="44">
        <f>($N$549*0+$O$549*0+$P$549*0)*1</f>
        <v>0</v>
      </c>
      <c r="I567" s="44">
        <f>SUM(E567:H567)</f>
        <v>0</v>
      </c>
    </row>
    <row r="568" spans="1:9" x14ac:dyDescent="0.25">
      <c r="B568" s="39" t="s">
        <v>164</v>
      </c>
      <c r="C568" s="40"/>
      <c r="D568" s="47">
        <f>0</f>
        <v>0</v>
      </c>
      <c r="E568" s="42" t="s">
        <v>165</v>
      </c>
      <c r="F568" s="42"/>
      <c r="G568" s="43"/>
      <c r="H568" s="32"/>
      <c r="I568" s="44">
        <f>I567*D568</f>
        <v>0</v>
      </c>
    </row>
    <row r="569" spans="1:9" x14ac:dyDescent="0.25">
      <c r="B569" s="39" t="s">
        <v>166</v>
      </c>
      <c r="C569" s="40"/>
      <c r="D569" s="47">
        <f>0</f>
        <v>0</v>
      </c>
      <c r="E569" s="42" t="s">
        <v>167</v>
      </c>
      <c r="F569" s="42"/>
      <c r="G569" s="43"/>
      <c r="H569" s="32"/>
      <c r="I569" s="44">
        <f>(I567+I568)*D569</f>
        <v>0</v>
      </c>
    </row>
    <row r="570" spans="1:9" hidden="1" x14ac:dyDescent="0.25">
      <c r="B570" s="37" t="s">
        <v>159</v>
      </c>
      <c r="D570" s="42" t="str">
        <f>CONCATENATE(TEXT(0,REPLACE("#.####",2,1,"."))," x")</f>
        <v>. x</v>
      </c>
      <c r="E570" s="4">
        <f>IF("G"="Nu",0*1,0)</f>
        <v>0</v>
      </c>
      <c r="I570" s="4">
        <f>E570*0</f>
        <v>0</v>
      </c>
    </row>
    <row r="571" spans="1:9" hidden="1" x14ac:dyDescent="0.25">
      <c r="B571" s="37" t="s">
        <v>160</v>
      </c>
      <c r="D571" s="38" t="str">
        <f>CONCATENATE(TEXT(0,REPLACE("#.####",2,1,"."))," x ",TEXT(0,REPLACE("#.####",2,1,"."))," x")</f>
        <v>. x . x</v>
      </c>
      <c r="E571" s="4">
        <f>IF("G"="Nu",0*1,0)</f>
        <v>0</v>
      </c>
      <c r="I571" s="4">
        <f>E571*0*0</f>
        <v>0</v>
      </c>
    </row>
    <row r="572" spans="1:9" x14ac:dyDescent="0.25">
      <c r="B572" s="39" t="s">
        <v>168</v>
      </c>
      <c r="C572" s="40"/>
      <c r="D572" s="49" t="s">
        <v>169</v>
      </c>
      <c r="E572" s="42"/>
      <c r="F572" s="42"/>
      <c r="G572" s="43"/>
      <c r="H572" s="32"/>
      <c r="I572" s="44">
        <f>I567+I568+I569+I570+I571</f>
        <v>0</v>
      </c>
    </row>
    <row r="573" spans="1:9" x14ac:dyDescent="0.25">
      <c r="B573" s="48"/>
      <c r="C573" s="40"/>
      <c r="D573" s="41"/>
      <c r="E573" s="42"/>
      <c r="F573" s="42"/>
      <c r="G573" s="43"/>
      <c r="H573" s="32"/>
      <c r="I573" s="44"/>
    </row>
    <row r="575" spans="1:9" x14ac:dyDescent="0.25">
      <c r="A575" s="51" t="s">
        <v>1699</v>
      </c>
    </row>
    <row r="576" spans="1:9" x14ac:dyDescent="0.25">
      <c r="A576" s="51" t="s">
        <v>1700</v>
      </c>
    </row>
  </sheetData>
  <mergeCells count="232">
    <mergeCell ref="A1:D1"/>
    <mergeCell ref="A2:I2"/>
    <mergeCell ref="A4:I4"/>
    <mergeCell ref="A5:I5"/>
    <mergeCell ref="A6:H6"/>
    <mergeCell ref="A15:G16"/>
    <mergeCell ref="A32:G32"/>
    <mergeCell ref="A35:G36"/>
    <mergeCell ref="A37:G37"/>
    <mergeCell ref="A40:G41"/>
    <mergeCell ref="A42:G42"/>
    <mergeCell ref="A45:G46"/>
    <mergeCell ref="A17:G17"/>
    <mergeCell ref="A20:G21"/>
    <mergeCell ref="A22:G22"/>
    <mergeCell ref="A25:G26"/>
    <mergeCell ref="A27:G27"/>
    <mergeCell ref="A30:G31"/>
    <mergeCell ref="A62:G62"/>
    <mergeCell ref="A65:G66"/>
    <mergeCell ref="A67:G67"/>
    <mergeCell ref="A70:G71"/>
    <mergeCell ref="A72:G72"/>
    <mergeCell ref="A75:G76"/>
    <mergeCell ref="A47:G47"/>
    <mergeCell ref="A50:G51"/>
    <mergeCell ref="A52:G52"/>
    <mergeCell ref="A55:G56"/>
    <mergeCell ref="A57:G57"/>
    <mergeCell ref="A60:G61"/>
    <mergeCell ref="A92:G92"/>
    <mergeCell ref="A95:G96"/>
    <mergeCell ref="A97:G97"/>
    <mergeCell ref="A100:G101"/>
    <mergeCell ref="A102:G102"/>
    <mergeCell ref="A105:G106"/>
    <mergeCell ref="A77:G77"/>
    <mergeCell ref="A80:G81"/>
    <mergeCell ref="A82:G82"/>
    <mergeCell ref="A85:G86"/>
    <mergeCell ref="A87:G87"/>
    <mergeCell ref="A90:G91"/>
    <mergeCell ref="A122:G122"/>
    <mergeCell ref="A125:G126"/>
    <mergeCell ref="A127:G127"/>
    <mergeCell ref="A130:G131"/>
    <mergeCell ref="A132:G132"/>
    <mergeCell ref="A135:G136"/>
    <mergeCell ref="A107:G107"/>
    <mergeCell ref="A110:G111"/>
    <mergeCell ref="A112:G112"/>
    <mergeCell ref="A115:G116"/>
    <mergeCell ref="A117:G117"/>
    <mergeCell ref="A120:G121"/>
    <mergeCell ref="A152:G152"/>
    <mergeCell ref="A155:G156"/>
    <mergeCell ref="A157:G157"/>
    <mergeCell ref="A160:G161"/>
    <mergeCell ref="A162:G162"/>
    <mergeCell ref="A165:G166"/>
    <mergeCell ref="A137:G137"/>
    <mergeCell ref="A140:G141"/>
    <mergeCell ref="A142:G142"/>
    <mergeCell ref="A145:G146"/>
    <mergeCell ref="A147:G147"/>
    <mergeCell ref="A150:G151"/>
    <mergeCell ref="A182:G182"/>
    <mergeCell ref="A185:G186"/>
    <mergeCell ref="A187:G187"/>
    <mergeCell ref="A190:G191"/>
    <mergeCell ref="A192:G192"/>
    <mergeCell ref="A195:G196"/>
    <mergeCell ref="A167:G167"/>
    <mergeCell ref="A170:G171"/>
    <mergeCell ref="A172:G172"/>
    <mergeCell ref="A175:G176"/>
    <mergeCell ref="A177:G177"/>
    <mergeCell ref="A180:G181"/>
    <mergeCell ref="A212:G212"/>
    <mergeCell ref="A215:G216"/>
    <mergeCell ref="A217:G217"/>
    <mergeCell ref="A220:G221"/>
    <mergeCell ref="A222:G222"/>
    <mergeCell ref="A225:G226"/>
    <mergeCell ref="A197:G197"/>
    <mergeCell ref="A200:G201"/>
    <mergeCell ref="A202:G202"/>
    <mergeCell ref="A205:G206"/>
    <mergeCell ref="A207:G207"/>
    <mergeCell ref="A210:G211"/>
    <mergeCell ref="A239:G239"/>
    <mergeCell ref="A242:G243"/>
    <mergeCell ref="A244:G244"/>
    <mergeCell ref="A247:G248"/>
    <mergeCell ref="A249:G249"/>
    <mergeCell ref="A252:G253"/>
    <mergeCell ref="A227:G227"/>
    <mergeCell ref="A228:I228"/>
    <mergeCell ref="A231:G232"/>
    <mergeCell ref="A233:G233"/>
    <mergeCell ref="A234:I234"/>
    <mergeCell ref="A237:G238"/>
    <mergeCell ref="A268:G269"/>
    <mergeCell ref="A270:G270"/>
    <mergeCell ref="A271:I271"/>
    <mergeCell ref="A274:G275"/>
    <mergeCell ref="A276:G276"/>
    <mergeCell ref="A277:I277"/>
    <mergeCell ref="A254:G254"/>
    <mergeCell ref="A257:G258"/>
    <mergeCell ref="A259:G259"/>
    <mergeCell ref="A260:I260"/>
    <mergeCell ref="A263:G264"/>
    <mergeCell ref="A265:G265"/>
    <mergeCell ref="A295:G296"/>
    <mergeCell ref="A297:G297"/>
    <mergeCell ref="A300:G301"/>
    <mergeCell ref="A302:G302"/>
    <mergeCell ref="A303:I303"/>
    <mergeCell ref="A304:I304"/>
    <mergeCell ref="A280:G281"/>
    <mergeCell ref="A282:G282"/>
    <mergeCell ref="A285:G286"/>
    <mergeCell ref="A287:G287"/>
    <mergeCell ref="A290:G291"/>
    <mergeCell ref="A292:G292"/>
    <mergeCell ref="A322:G323"/>
    <mergeCell ref="A324:G324"/>
    <mergeCell ref="A327:G328"/>
    <mergeCell ref="A329:G329"/>
    <mergeCell ref="A330:I330"/>
    <mergeCell ref="A333:G334"/>
    <mergeCell ref="A307:G308"/>
    <mergeCell ref="A309:G309"/>
    <mergeCell ref="A312:G313"/>
    <mergeCell ref="A314:G314"/>
    <mergeCell ref="A317:G318"/>
    <mergeCell ref="A319:G319"/>
    <mergeCell ref="A350:G350"/>
    <mergeCell ref="A353:G354"/>
    <mergeCell ref="A355:G355"/>
    <mergeCell ref="A358:G359"/>
    <mergeCell ref="A360:G360"/>
    <mergeCell ref="A363:G364"/>
    <mergeCell ref="A335:G335"/>
    <mergeCell ref="A338:G339"/>
    <mergeCell ref="A340:G340"/>
    <mergeCell ref="A343:G344"/>
    <mergeCell ref="A345:G345"/>
    <mergeCell ref="A348:G349"/>
    <mergeCell ref="A379:G380"/>
    <mergeCell ref="A381:G381"/>
    <mergeCell ref="A384:G385"/>
    <mergeCell ref="A386:G386"/>
    <mergeCell ref="A389:G390"/>
    <mergeCell ref="A391:G391"/>
    <mergeCell ref="A365:G365"/>
    <mergeCell ref="A368:G369"/>
    <mergeCell ref="A370:G370"/>
    <mergeCell ref="A373:G374"/>
    <mergeCell ref="A375:G375"/>
    <mergeCell ref="A376:I376"/>
    <mergeCell ref="A409:G410"/>
    <mergeCell ref="A411:G411"/>
    <mergeCell ref="A414:G415"/>
    <mergeCell ref="A416:G416"/>
    <mergeCell ref="A419:G420"/>
    <mergeCell ref="A421:G421"/>
    <mergeCell ref="A394:G395"/>
    <mergeCell ref="A396:G396"/>
    <mergeCell ref="A399:G400"/>
    <mergeCell ref="A401:G401"/>
    <mergeCell ref="A404:G405"/>
    <mergeCell ref="A406:G406"/>
    <mergeCell ref="A437:G437"/>
    <mergeCell ref="A440:G441"/>
    <mergeCell ref="A442:G442"/>
    <mergeCell ref="A445:G446"/>
    <mergeCell ref="A447:G447"/>
    <mergeCell ref="A450:G451"/>
    <mergeCell ref="A424:G425"/>
    <mergeCell ref="A426:G426"/>
    <mergeCell ref="A429:G430"/>
    <mergeCell ref="A431:G431"/>
    <mergeCell ref="A432:I432"/>
    <mergeCell ref="A435:G436"/>
    <mergeCell ref="A467:G467"/>
    <mergeCell ref="A470:G471"/>
    <mergeCell ref="A472:G472"/>
    <mergeCell ref="A473:I473"/>
    <mergeCell ref="A476:G477"/>
    <mergeCell ref="A478:G478"/>
    <mergeCell ref="A452:G452"/>
    <mergeCell ref="A455:G456"/>
    <mergeCell ref="A457:G457"/>
    <mergeCell ref="A460:G461"/>
    <mergeCell ref="A462:G462"/>
    <mergeCell ref="A465:G466"/>
    <mergeCell ref="A491:I491"/>
    <mergeCell ref="A494:G495"/>
    <mergeCell ref="A496:G496"/>
    <mergeCell ref="A497:I497"/>
    <mergeCell ref="A500:G501"/>
    <mergeCell ref="A502:G502"/>
    <mergeCell ref="A479:I479"/>
    <mergeCell ref="A482:G483"/>
    <mergeCell ref="A484:G484"/>
    <mergeCell ref="A485:I485"/>
    <mergeCell ref="A488:G489"/>
    <mergeCell ref="A490:G490"/>
    <mergeCell ref="A515:I515"/>
    <mergeCell ref="A518:G519"/>
    <mergeCell ref="A520:G520"/>
    <mergeCell ref="A521:I521"/>
    <mergeCell ref="A524:G525"/>
    <mergeCell ref="A526:G526"/>
    <mergeCell ref="A503:I503"/>
    <mergeCell ref="A506:G507"/>
    <mergeCell ref="A508:G508"/>
    <mergeCell ref="A509:I509"/>
    <mergeCell ref="A512:G513"/>
    <mergeCell ref="A514:G514"/>
    <mergeCell ref="A541:G542"/>
    <mergeCell ref="A543:G543"/>
    <mergeCell ref="A546:G547"/>
    <mergeCell ref="A548:G548"/>
    <mergeCell ref="A527:I527"/>
    <mergeCell ref="A530:G531"/>
    <mergeCell ref="A532:G532"/>
    <mergeCell ref="A533:I533"/>
    <mergeCell ref="A536:G537"/>
    <mergeCell ref="A538:G538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3" manualBreakCount="13">
    <brk id="47" max="16383" man="1"/>
    <brk id="92" max="16383" man="1"/>
    <brk id="137" max="16383" man="1"/>
    <brk id="182" max="16383" man="1"/>
    <brk id="222" max="16383" man="1"/>
    <brk id="265" max="16383" man="1"/>
    <brk id="309" max="16383" man="1"/>
    <brk id="350" max="16383" man="1"/>
    <brk id="391" max="16383" man="1"/>
    <brk id="432" max="16383" man="1"/>
    <brk id="473" max="16383" man="1"/>
    <brk id="515" max="16383" man="1"/>
    <brk id="57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T90"/>
  <sheetViews>
    <sheetView topLeftCell="A54" workbookViewId="0">
      <selection activeCell="T87" sqref="T8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1092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1093</v>
      </c>
      <c r="D13" s="26" t="s">
        <v>76</v>
      </c>
      <c r="E13" s="27"/>
      <c r="F13" s="27"/>
      <c r="G13" s="28">
        <v>2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1094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1095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1093</v>
      </c>
      <c r="D18" s="5" t="s">
        <v>76</v>
      </c>
      <c r="G18" s="6">
        <v>1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1094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1096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1097</v>
      </c>
      <c r="D23" s="5" t="s">
        <v>76</v>
      </c>
      <c r="G23" s="6">
        <v>1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1098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1099</v>
      </c>
      <c r="D28" s="5" t="s">
        <v>76</v>
      </c>
      <c r="G28" s="6">
        <v>1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1100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1101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1102</v>
      </c>
      <c r="D33" s="5" t="s">
        <v>76</v>
      </c>
      <c r="G33" s="6">
        <v>1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1103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1104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1105</v>
      </c>
      <c r="D38" s="5" t="s">
        <v>76</v>
      </c>
      <c r="G38" s="6">
        <v>1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1106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1093</v>
      </c>
      <c r="D43" s="5" t="s">
        <v>76</v>
      </c>
      <c r="G43" s="6">
        <v>1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1094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1107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1108</v>
      </c>
      <c r="D48" s="5" t="s">
        <v>76</v>
      </c>
      <c r="G48" s="6">
        <v>1</v>
      </c>
    </row>
    <row r="49" spans="1:1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19" x14ac:dyDescent="0.25">
      <c r="A50" s="54" t="s">
        <v>1109</v>
      </c>
      <c r="B50" s="55"/>
      <c r="C50" s="55"/>
      <c r="D50" s="55"/>
      <c r="E50" s="55"/>
      <c r="F50" s="55"/>
      <c r="G50" s="55"/>
    </row>
    <row r="51" spans="1:19" x14ac:dyDescent="0.25">
      <c r="A51" s="55"/>
      <c r="B51" s="55"/>
      <c r="C51" s="55"/>
      <c r="D51" s="55"/>
      <c r="E51" s="55"/>
      <c r="F51" s="55"/>
      <c r="G51" s="55"/>
    </row>
    <row r="52" spans="1:1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19" x14ac:dyDescent="0.25">
      <c r="B53" s="2">
        <v>9</v>
      </c>
      <c r="C53" s="3" t="s">
        <v>1110</v>
      </c>
      <c r="D53" s="5" t="s">
        <v>144</v>
      </c>
      <c r="G53" s="6">
        <v>6.9</v>
      </c>
    </row>
    <row r="54" spans="1:1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19" x14ac:dyDescent="0.25">
      <c r="A55" s="54" t="s">
        <v>1111</v>
      </c>
      <c r="B55" s="55"/>
      <c r="C55" s="55"/>
      <c r="D55" s="55"/>
      <c r="E55" s="55"/>
      <c r="F55" s="55"/>
      <c r="G55" s="55"/>
    </row>
    <row r="56" spans="1:19" x14ac:dyDescent="0.25">
      <c r="A56" s="55"/>
      <c r="B56" s="55"/>
      <c r="C56" s="55"/>
      <c r="D56" s="55"/>
      <c r="E56" s="55"/>
      <c r="F56" s="55"/>
      <c r="G56" s="55"/>
    </row>
    <row r="57" spans="1:19" x14ac:dyDescent="0.25">
      <c r="A57" s="52" t="s">
        <v>27</v>
      </c>
      <c r="B57" s="53"/>
      <c r="C57" s="53"/>
      <c r="D57" s="53"/>
      <c r="E57" s="53"/>
      <c r="F57" s="53"/>
      <c r="G57" s="53"/>
      <c r="H57" s="33"/>
      <c r="I57" s="34"/>
    </row>
    <row r="58" spans="1:19" x14ac:dyDescent="0.25">
      <c r="B58" s="2">
        <v>10</v>
      </c>
      <c r="C58" s="3" t="s">
        <v>1112</v>
      </c>
      <c r="D58" s="5" t="s">
        <v>144</v>
      </c>
      <c r="G58" s="6">
        <v>6.9</v>
      </c>
    </row>
    <row r="59" spans="1:1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19" x14ac:dyDescent="0.25">
      <c r="A60" s="54" t="s">
        <v>1113</v>
      </c>
      <c r="B60" s="55"/>
      <c r="C60" s="55"/>
      <c r="D60" s="55"/>
      <c r="E60" s="55"/>
      <c r="F60" s="55"/>
      <c r="G60" s="55"/>
    </row>
    <row r="61" spans="1:19" x14ac:dyDescent="0.25">
      <c r="A61" s="55"/>
      <c r="B61" s="55"/>
      <c r="C61" s="55"/>
      <c r="D61" s="55"/>
      <c r="E61" s="55"/>
      <c r="F61" s="55"/>
      <c r="G61" s="55"/>
    </row>
    <row r="62" spans="1:1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19" x14ac:dyDescent="0.25">
      <c r="B63" s="37" t="s">
        <v>154</v>
      </c>
      <c r="E63" s="4">
        <f>SUMIF(J13:J62,"1",I13:I62)</f>
        <v>0</v>
      </c>
      <c r="F63" s="4">
        <f>SUMIF(J13:J62,"2",I13:I62)</f>
        <v>0</v>
      </c>
      <c r="G63" s="4">
        <f>SUMIF(J13:J62,"3",I13:I62)</f>
        <v>0</v>
      </c>
      <c r="H63" s="4">
        <f>SUMIF(J13:J62,"4",I13:I62)</f>
        <v>0</v>
      </c>
      <c r="I63" s="4">
        <f>SUMIF(J13:J62,"5",I13:I62)</f>
        <v>0</v>
      </c>
      <c r="K63" s="4">
        <f>SUMIF(J13:J62,"3",K13:K62)</f>
        <v>0</v>
      </c>
      <c r="L63" s="4">
        <f>SUMIF(J13:J62,"3",L13:L62)</f>
        <v>0</v>
      </c>
      <c r="M63" s="4">
        <f>SUMIF(J13:J62,"3",M13:M62)</f>
        <v>0</v>
      </c>
      <c r="N63" s="4">
        <f>SUMIF(J13:J62,"4",N13:N62)</f>
        <v>0</v>
      </c>
      <c r="O63" s="4">
        <f>SUMIF(J13:J62,"4",O13:O62)</f>
        <v>0</v>
      </c>
      <c r="P63" s="4">
        <f>SUMIF(J13:J62,"4",P13:P62)</f>
        <v>0</v>
      </c>
      <c r="Q63" s="4">
        <f>SUMIF(J13:J62,"4",Q13:Q62)</f>
        <v>0</v>
      </c>
      <c r="R63" s="4">
        <f>SUMIF(J13:J62,"4",R13:R62)</f>
        <v>0</v>
      </c>
      <c r="S63" s="4">
        <f>SUMIF(J13:J62,"4",S13:S62)</f>
        <v>0</v>
      </c>
    </row>
    <row r="64" spans="1:19" hidden="1" x14ac:dyDescent="0.25">
      <c r="B64" s="37" t="s">
        <v>155</v>
      </c>
    </row>
    <row r="65" spans="2:9" hidden="1" x14ac:dyDescent="0.25">
      <c r="B65" s="37" t="s">
        <v>156</v>
      </c>
      <c r="G65" s="4">
        <f>$K$63*1</f>
        <v>0</v>
      </c>
    </row>
    <row r="66" spans="2:9" hidden="1" x14ac:dyDescent="0.25">
      <c r="B66" s="37" t="s">
        <v>157</v>
      </c>
      <c r="G66" s="4">
        <f>$L$63*1</f>
        <v>0</v>
      </c>
    </row>
    <row r="67" spans="2:9" hidden="1" x14ac:dyDescent="0.25">
      <c r="B67" s="37" t="s">
        <v>158</v>
      </c>
      <c r="G67" s="4">
        <f>G63-G65-G66</f>
        <v>0</v>
      </c>
    </row>
    <row r="68" spans="2:9" hidden="1" x14ac:dyDescent="0.25">
      <c r="B68" s="37" t="s">
        <v>159</v>
      </c>
      <c r="E68" s="4">
        <f>IF("G"="Nu",0*1,0)</f>
        <v>0</v>
      </c>
      <c r="I68" s="4">
        <f>E68</f>
        <v>0</v>
      </c>
    </row>
    <row r="69" spans="2:9" hidden="1" x14ac:dyDescent="0.25">
      <c r="B69" s="37" t="s">
        <v>160</v>
      </c>
      <c r="D69" s="38" t="str">
        <f>CONCATENATE(TEXT(0,REPLACE("#.####",2,1,"."))," x")</f>
        <v>. x</v>
      </c>
      <c r="E69" s="4">
        <f>IF("G"="Nu",0*1,0)</f>
        <v>0</v>
      </c>
      <c r="I69" s="4">
        <f>E69*0</f>
        <v>0</v>
      </c>
    </row>
    <row r="70" spans="2:9" x14ac:dyDescent="0.25">
      <c r="B70" s="37" t="s">
        <v>161</v>
      </c>
      <c r="E70" s="4">
        <f>0</f>
        <v>0</v>
      </c>
      <c r="F70" s="4">
        <f>0</f>
        <v>0</v>
      </c>
      <c r="G70" s="4">
        <f>0</f>
        <v>0</v>
      </c>
      <c r="H70" s="4">
        <f>IF(H63=0,1,H81/H63)</f>
        <v>1</v>
      </c>
    </row>
    <row r="71" spans="2:9" x14ac:dyDescent="0.25">
      <c r="B71" s="39" t="s">
        <v>162</v>
      </c>
      <c r="C71" s="40"/>
      <c r="D71" s="41"/>
      <c r="E71" s="42"/>
      <c r="F71" s="42"/>
      <c r="G71" s="43"/>
      <c r="H71" s="32"/>
      <c r="I71" s="44"/>
    </row>
    <row r="72" spans="2:9" hidden="1" x14ac:dyDescent="0.25">
      <c r="B72" s="45" t="str">
        <f>CONCATENATE("  ","Impozit manopera        ")</f>
        <v xml:space="preserve">  Impozit manopera        </v>
      </c>
      <c r="D72" s="38">
        <f>0</f>
        <v>0</v>
      </c>
      <c r="F72" s="4">
        <f>F63*F70*D72</f>
        <v>0</v>
      </c>
      <c r="I72" s="46">
        <f t="shared" ref="I72:I79" si="0">F72</f>
        <v>0</v>
      </c>
    </row>
    <row r="73" spans="2:9" x14ac:dyDescent="0.25">
      <c r="B73" s="45" t="str">
        <f>CONCATENATE("  ","C.A.S.                  ")</f>
        <v xml:space="preserve">  C.A.S.                  </v>
      </c>
      <c r="D73" s="38">
        <f>0</f>
        <v>0</v>
      </c>
      <c r="F73" s="4">
        <f>(F63*F70+F72)*D73</f>
        <v>0</v>
      </c>
      <c r="I73" s="4">
        <f t="shared" si="0"/>
        <v>0</v>
      </c>
    </row>
    <row r="74" spans="2:9" x14ac:dyDescent="0.25">
      <c r="B74" s="45" t="str">
        <f>CONCATENATE("  ","C.A.S.S.                ")</f>
        <v xml:space="preserve">  C.A.S.S.                </v>
      </c>
      <c r="D74" s="38">
        <f>0</f>
        <v>0</v>
      </c>
      <c r="F74" s="4">
        <f>(F63*F70+F72)*D74</f>
        <v>0</v>
      </c>
      <c r="I74" s="4">
        <f t="shared" si="0"/>
        <v>0</v>
      </c>
    </row>
    <row r="75" spans="2:9" x14ac:dyDescent="0.25">
      <c r="B75" s="45" t="str">
        <f>CONCATENATE("  ","Aj.somaj                ")</f>
        <v xml:space="preserve">  Aj.somaj                </v>
      </c>
      <c r="D75" s="38">
        <f>0</f>
        <v>0</v>
      </c>
      <c r="F75" s="4">
        <f>(F63*F70+F72)*D75</f>
        <v>0</v>
      </c>
      <c r="I75" s="4">
        <f t="shared" si="0"/>
        <v>0</v>
      </c>
    </row>
    <row r="76" spans="2:9" x14ac:dyDescent="0.25">
      <c r="B76" s="45" t="str">
        <f>CONCATENATE("  ","Acc. munca, boli profes.")</f>
        <v xml:space="preserve">  Acc. munca, boli profes.</v>
      </c>
      <c r="D76" s="38">
        <f>0</f>
        <v>0</v>
      </c>
      <c r="F76" s="4">
        <f>(F63*F70+F72)*D76</f>
        <v>0</v>
      </c>
      <c r="I76" s="4">
        <f t="shared" si="0"/>
        <v>0</v>
      </c>
    </row>
    <row r="77" spans="2:9" x14ac:dyDescent="0.25">
      <c r="B77" s="45" t="str">
        <f>CONCATENATE("  ","Contr.Concedii Medicale ")</f>
        <v xml:space="preserve">  Contr.Concedii Medicale </v>
      </c>
      <c r="D77" s="38">
        <f>0</f>
        <v>0</v>
      </c>
      <c r="F77" s="4">
        <f>(F63*F70+F72)*D77</f>
        <v>0</v>
      </c>
      <c r="I77" s="4">
        <f t="shared" si="0"/>
        <v>0</v>
      </c>
    </row>
    <row r="78" spans="2:9" x14ac:dyDescent="0.25">
      <c r="B78" s="45" t="str">
        <f>CONCATENATE("  ","Comision ITM            ")</f>
        <v xml:space="preserve">  Comision ITM            </v>
      </c>
      <c r="D78" s="38">
        <f>0</f>
        <v>0</v>
      </c>
      <c r="F78" s="4">
        <f>(F63*F70+F72)*D78</f>
        <v>0</v>
      </c>
      <c r="I78" s="4">
        <f t="shared" si="0"/>
        <v>0</v>
      </c>
    </row>
    <row r="79" spans="2:9" x14ac:dyDescent="0.25">
      <c r="B79" s="45" t="str">
        <f>CONCATENATE("  ","Fond garantare salarii  ")</f>
        <v xml:space="preserve">  Fond garantare salarii  </v>
      </c>
      <c r="D79" s="38">
        <f>0</f>
        <v>0</v>
      </c>
      <c r="F79" s="4">
        <f>(F63*F70+F72)*D79</f>
        <v>0</v>
      </c>
      <c r="I79" s="4">
        <f t="shared" si="0"/>
        <v>0</v>
      </c>
    </row>
    <row r="80" spans="2:9" hidden="1" x14ac:dyDescent="0.25">
      <c r="B80" s="45" t="str">
        <f>CONCATENATE("  ","Chelt.tr.aprov.,depozit.")</f>
        <v xml:space="preserve">  Chelt.tr.aprov.,depozit.</v>
      </c>
      <c r="D80" s="38">
        <f>0</f>
        <v>0</v>
      </c>
      <c r="E80" s="4">
        <f>(E63+I68+I69)*E70*D80</f>
        <v>0</v>
      </c>
      <c r="I80" s="4">
        <f>E80</f>
        <v>0</v>
      </c>
    </row>
    <row r="81" spans="1:9" x14ac:dyDescent="0.25">
      <c r="B81" s="39" t="s">
        <v>163</v>
      </c>
      <c r="C81" s="40"/>
      <c r="D81" s="41"/>
      <c r="E81" s="44">
        <f>(E63+I68+I69)*E70+E80</f>
        <v>0</v>
      </c>
      <c r="F81" s="44">
        <f>F63*F70+F72+F73+F74+F75+F76+F77+F78+F79</f>
        <v>0</v>
      </c>
      <c r="G81" s="44">
        <f>G63*G70</f>
        <v>0</v>
      </c>
      <c r="H81" s="44">
        <f>($N$63*0+$O$63*0+$P$63*0)*1</f>
        <v>0</v>
      </c>
      <c r="I81" s="44">
        <f>SUM(E81:H81)</f>
        <v>0</v>
      </c>
    </row>
    <row r="82" spans="1:9" x14ac:dyDescent="0.25">
      <c r="B82" s="39" t="s">
        <v>164</v>
      </c>
      <c r="C82" s="40"/>
      <c r="D82" s="47">
        <f>0</f>
        <v>0</v>
      </c>
      <c r="E82" s="42" t="s">
        <v>165</v>
      </c>
      <c r="F82" s="42"/>
      <c r="G82" s="43"/>
      <c r="H82" s="32"/>
      <c r="I82" s="44">
        <f>I81*D82</f>
        <v>0</v>
      </c>
    </row>
    <row r="83" spans="1:9" x14ac:dyDescent="0.25">
      <c r="B83" s="39" t="s">
        <v>166</v>
      </c>
      <c r="C83" s="40"/>
      <c r="D83" s="47">
        <f>0</f>
        <v>0</v>
      </c>
      <c r="E83" s="42" t="s">
        <v>167</v>
      </c>
      <c r="F83" s="42"/>
      <c r="G83" s="43"/>
      <c r="H83" s="32"/>
      <c r="I83" s="44">
        <f>(I81+I82)*D83</f>
        <v>0</v>
      </c>
    </row>
    <row r="84" spans="1:9" hidden="1" x14ac:dyDescent="0.25">
      <c r="B84" s="37" t="s">
        <v>159</v>
      </c>
      <c r="D84" s="42" t="str">
        <f>CONCATENATE(TEXT(0,REPLACE("#.####",2,1,"."))," x")</f>
        <v>. x</v>
      </c>
      <c r="E84" s="4">
        <f>IF("G"="Nu",0*1,0)</f>
        <v>0</v>
      </c>
      <c r="I84" s="4">
        <f>E84*0</f>
        <v>0</v>
      </c>
    </row>
    <row r="85" spans="1:9" hidden="1" x14ac:dyDescent="0.25">
      <c r="B85" s="37" t="s">
        <v>160</v>
      </c>
      <c r="D85" s="38" t="str">
        <f>CONCATENATE(TEXT(0,REPLACE("#.####",2,1,"."))," x ",TEXT(0,REPLACE("#.####",2,1,"."))," x")</f>
        <v>. x . x</v>
      </c>
      <c r="E85" s="4">
        <f>IF("G"="Nu",0*1,0)</f>
        <v>0</v>
      </c>
      <c r="I85" s="4">
        <f>E85*0*0</f>
        <v>0</v>
      </c>
    </row>
    <row r="86" spans="1:9" x14ac:dyDescent="0.25">
      <c r="B86" s="39" t="s">
        <v>168</v>
      </c>
      <c r="C86" s="40"/>
      <c r="D86" s="49" t="s">
        <v>169</v>
      </c>
      <c r="E86" s="42"/>
      <c r="F86" s="42"/>
      <c r="G86" s="43"/>
      <c r="H86" s="32"/>
      <c r="I86" s="44">
        <f>I81+I82+I83+I84+I85</f>
        <v>0</v>
      </c>
    </row>
    <row r="87" spans="1:9" x14ac:dyDescent="0.25">
      <c r="B87" s="48"/>
      <c r="C87" s="40"/>
      <c r="D87" s="41"/>
      <c r="E87" s="42"/>
      <c r="F87" s="42"/>
      <c r="G87" s="43"/>
      <c r="H87" s="32"/>
      <c r="I87" s="44"/>
    </row>
    <row r="89" spans="1:9" x14ac:dyDescent="0.25">
      <c r="A89" s="51" t="s">
        <v>1699</v>
      </c>
    </row>
    <row r="90" spans="1:9" x14ac:dyDescent="0.25">
      <c r="A90" s="51" t="s">
        <v>1700</v>
      </c>
    </row>
  </sheetData>
  <mergeCells count="25">
    <mergeCell ref="A15:G16"/>
    <mergeCell ref="A1:D1"/>
    <mergeCell ref="A2:I2"/>
    <mergeCell ref="A4:I4"/>
    <mergeCell ref="A5:I5"/>
    <mergeCell ref="A6:H6"/>
    <mergeCell ref="A45:G46"/>
    <mergeCell ref="A17:G17"/>
    <mergeCell ref="A20:G21"/>
    <mergeCell ref="A22:G22"/>
    <mergeCell ref="A25:G26"/>
    <mergeCell ref="A27:G27"/>
    <mergeCell ref="A30:G31"/>
    <mergeCell ref="A32:G32"/>
    <mergeCell ref="A35:G36"/>
    <mergeCell ref="A37:G37"/>
    <mergeCell ref="A40:G41"/>
    <mergeCell ref="A42:G42"/>
    <mergeCell ref="A62:G62"/>
    <mergeCell ref="A47:G47"/>
    <mergeCell ref="A50:G51"/>
    <mergeCell ref="A52:G52"/>
    <mergeCell ref="A55:G56"/>
    <mergeCell ref="A57:G57"/>
    <mergeCell ref="A60:G6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604"/>
  <sheetViews>
    <sheetView topLeftCell="A568" workbookViewId="0">
      <selection activeCell="T601" sqref="T601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171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172</v>
      </c>
      <c r="D13" s="26" t="s">
        <v>25</v>
      </c>
      <c r="E13" s="27"/>
      <c r="F13" s="27"/>
      <c r="G13" s="28">
        <v>1705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173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174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172</v>
      </c>
      <c r="D18" s="5" t="s">
        <v>25</v>
      </c>
      <c r="G18" s="6">
        <v>4215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173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175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176</v>
      </c>
      <c r="D23" s="5" t="s">
        <v>25</v>
      </c>
      <c r="G23" s="6">
        <v>2161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177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178</v>
      </c>
      <c r="D28" s="5" t="s">
        <v>25</v>
      </c>
      <c r="G28" s="6">
        <v>1680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179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180</v>
      </c>
      <c r="D33" s="5" t="s">
        <v>25</v>
      </c>
      <c r="G33" s="6">
        <v>1705</v>
      </c>
    </row>
    <row r="34" spans="1:9" x14ac:dyDescent="0.25">
      <c r="D34" s="31" t="str">
        <f>SUBSTITUTE("Sp.mat: 500.00%",".",IF(VALUE("1.2")=1.2,".",","),2)</f>
        <v>Sp.mat: 500.00%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181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182</v>
      </c>
      <c r="D38" s="5" t="s">
        <v>25</v>
      </c>
      <c r="G38" s="6">
        <v>5920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183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184</v>
      </c>
      <c r="D43" s="5" t="s">
        <v>25</v>
      </c>
      <c r="G43" s="6">
        <v>4215</v>
      </c>
    </row>
    <row r="44" spans="1:9" x14ac:dyDescent="0.25">
      <c r="D44" s="31" t="str">
        <f>SUBSTITUTE("Sp.mat: 500.00%",".",IF(VALUE("1.2")=1.2,".",","),2)</f>
        <v>Sp.mat: 500.00%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185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186</v>
      </c>
      <c r="D48" s="5" t="s">
        <v>25</v>
      </c>
      <c r="G48" s="6">
        <v>5920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187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188</v>
      </c>
      <c r="D53" s="5" t="s">
        <v>25</v>
      </c>
      <c r="G53" s="6">
        <v>1705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189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6" t="s">
        <v>27</v>
      </c>
      <c r="B57" s="57"/>
      <c r="C57" s="57"/>
      <c r="D57" s="57"/>
      <c r="E57" s="57"/>
      <c r="F57" s="57"/>
      <c r="G57" s="57"/>
      <c r="H57" s="35"/>
      <c r="I57" s="36"/>
    </row>
    <row r="58" spans="1:9" x14ac:dyDescent="0.25">
      <c r="A58" s="58" t="s">
        <v>190</v>
      </c>
      <c r="B58" s="58"/>
      <c r="C58" s="58"/>
      <c r="D58" s="58"/>
      <c r="E58" s="58"/>
      <c r="F58" s="58"/>
      <c r="G58" s="58"/>
      <c r="H58" s="58"/>
      <c r="I58" s="58"/>
    </row>
    <row r="59" spans="1:9" x14ac:dyDescent="0.25">
      <c r="B59" s="2">
        <v>10</v>
      </c>
      <c r="C59" s="3" t="s">
        <v>191</v>
      </c>
      <c r="D59" s="5" t="s">
        <v>25</v>
      </c>
      <c r="G59" s="6">
        <v>1705</v>
      </c>
    </row>
    <row r="60" spans="1:9" x14ac:dyDescent="0.25">
      <c r="D60" s="31" t="str">
        <f>SUBSTITUTE("Sp.mat: 0.00%",".",IF(VALUE("1.2")=1.2,".",","),2)</f>
        <v>Sp.mat: 0.00%</v>
      </c>
      <c r="F60" s="31" t="str">
        <f>SUBSTITUTE("Sp.man: 0.00%",".",IF(VALUE("1.2")=1.2,".",","),2)</f>
        <v>Sp.man: 0.00%</v>
      </c>
      <c r="G60" s="31" t="str">
        <f>SUBSTITUTE("Sp.uti: 0.00%",".",IF(VALUE("1.2")=1.2,".",","),2)</f>
        <v>Sp.uti: 0.00%</v>
      </c>
    </row>
    <row r="61" spans="1:9" x14ac:dyDescent="0.25">
      <c r="A61" s="54" t="s">
        <v>192</v>
      </c>
      <c r="B61" s="55"/>
      <c r="C61" s="55"/>
      <c r="D61" s="55"/>
      <c r="E61" s="55"/>
      <c r="F61" s="55"/>
      <c r="G61" s="55"/>
    </row>
    <row r="62" spans="1:9" x14ac:dyDescent="0.25">
      <c r="A62" s="55"/>
      <c r="B62" s="55"/>
      <c r="C62" s="55"/>
      <c r="D62" s="55"/>
      <c r="E62" s="55"/>
      <c r="F62" s="55"/>
      <c r="G62" s="55"/>
    </row>
    <row r="63" spans="1:9" x14ac:dyDescent="0.25">
      <c r="A63" s="52" t="s">
        <v>27</v>
      </c>
      <c r="B63" s="53"/>
      <c r="C63" s="53"/>
      <c r="D63" s="53"/>
      <c r="E63" s="53"/>
      <c r="F63" s="53"/>
      <c r="G63" s="53"/>
      <c r="H63" s="33"/>
      <c r="I63" s="34"/>
    </row>
    <row r="64" spans="1:9" x14ac:dyDescent="0.25">
      <c r="B64" s="2">
        <v>11</v>
      </c>
      <c r="C64" s="3" t="s">
        <v>186</v>
      </c>
      <c r="D64" s="5" t="s">
        <v>25</v>
      </c>
      <c r="G64" s="6">
        <v>4215</v>
      </c>
    </row>
    <row r="65" spans="1:9" x14ac:dyDescent="0.25">
      <c r="D65" s="31" t="str">
        <f>SUBSTITUTE("Sp.mat: 0.00%",".",IF(VALUE("1.2")=1.2,".",","),2)</f>
        <v>Sp.mat: 0.00%</v>
      </c>
      <c r="F65" s="31" t="str">
        <f>SUBSTITUTE("Sp.man: 0.00%",".",IF(VALUE("1.2")=1.2,".",","),2)</f>
        <v>Sp.man: 0.00%</v>
      </c>
      <c r="G65" s="31" t="str">
        <f>SUBSTITUTE("Sp.uti: 0.00%",".",IF(VALUE("1.2")=1.2,".",","),2)</f>
        <v>Sp.uti: 0.00%</v>
      </c>
    </row>
    <row r="66" spans="1:9" x14ac:dyDescent="0.25">
      <c r="A66" s="54" t="s">
        <v>187</v>
      </c>
      <c r="B66" s="55"/>
      <c r="C66" s="55"/>
      <c r="D66" s="55"/>
      <c r="E66" s="55"/>
      <c r="F66" s="55"/>
      <c r="G66" s="55"/>
    </row>
    <row r="67" spans="1:9" x14ac:dyDescent="0.25">
      <c r="A67" s="55"/>
      <c r="B67" s="55"/>
      <c r="C67" s="55"/>
      <c r="D67" s="55"/>
      <c r="E67" s="55"/>
      <c r="F67" s="55"/>
      <c r="G67" s="55"/>
    </row>
    <row r="68" spans="1:9" x14ac:dyDescent="0.25">
      <c r="A68" s="52" t="s">
        <v>27</v>
      </c>
      <c r="B68" s="53"/>
      <c r="C68" s="53"/>
      <c r="D68" s="53"/>
      <c r="E68" s="53"/>
      <c r="F68" s="53"/>
      <c r="G68" s="53"/>
      <c r="H68" s="33"/>
      <c r="I68" s="34"/>
    </row>
    <row r="69" spans="1:9" x14ac:dyDescent="0.25">
      <c r="B69" s="2">
        <v>12</v>
      </c>
      <c r="C69" s="3" t="s">
        <v>193</v>
      </c>
      <c r="D69" s="5" t="s">
        <v>25</v>
      </c>
      <c r="G69" s="6">
        <v>6373</v>
      </c>
    </row>
    <row r="70" spans="1:9" x14ac:dyDescent="0.25">
      <c r="D70" s="31" t="str">
        <f>SUBSTITUTE("Sp.mat: 0.00%",".",IF(VALUE("1.2")=1.2,".",","),2)</f>
        <v>Sp.mat: 0.00%</v>
      </c>
      <c r="F70" s="31" t="str">
        <f>SUBSTITUTE("Sp.man: 0.00%",".",IF(VALUE("1.2")=1.2,".",","),2)</f>
        <v>Sp.man: 0.00%</v>
      </c>
      <c r="G70" s="31" t="str">
        <f>SUBSTITUTE("Sp.uti: 0.00%",".",IF(VALUE("1.2")=1.2,".",","),2)</f>
        <v>Sp.uti: 0.00%</v>
      </c>
    </row>
    <row r="71" spans="1:9" x14ac:dyDescent="0.25">
      <c r="A71" s="54" t="s">
        <v>194</v>
      </c>
      <c r="B71" s="55"/>
      <c r="C71" s="55"/>
      <c r="D71" s="55"/>
      <c r="E71" s="55"/>
      <c r="F71" s="55"/>
      <c r="G71" s="55"/>
    </row>
    <row r="72" spans="1:9" x14ac:dyDescent="0.25">
      <c r="A72" s="55"/>
      <c r="B72" s="55"/>
      <c r="C72" s="55"/>
      <c r="D72" s="55"/>
      <c r="E72" s="55"/>
      <c r="F72" s="55"/>
      <c r="G72" s="55"/>
    </row>
    <row r="73" spans="1:9" x14ac:dyDescent="0.25">
      <c r="A73" s="56" t="s">
        <v>195</v>
      </c>
      <c r="B73" s="57"/>
      <c r="C73" s="57"/>
      <c r="D73" s="57"/>
      <c r="E73" s="57"/>
      <c r="F73" s="57"/>
      <c r="G73" s="57"/>
      <c r="H73" s="35"/>
      <c r="I73" s="36"/>
    </row>
    <row r="74" spans="1:9" x14ac:dyDescent="0.25">
      <c r="A74" s="58" t="s">
        <v>196</v>
      </c>
      <c r="B74" s="58"/>
      <c r="C74" s="58"/>
      <c r="D74" s="58"/>
      <c r="E74" s="58"/>
      <c r="F74" s="58"/>
      <c r="G74" s="58"/>
      <c r="H74" s="58"/>
      <c r="I74" s="58"/>
    </row>
    <row r="75" spans="1:9" x14ac:dyDescent="0.25">
      <c r="B75" s="2">
        <v>13</v>
      </c>
      <c r="C75" s="3" t="s">
        <v>197</v>
      </c>
      <c r="D75" s="5" t="s">
        <v>25</v>
      </c>
      <c r="G75" s="6">
        <v>40.5</v>
      </c>
    </row>
    <row r="76" spans="1:9" x14ac:dyDescent="0.25">
      <c r="D76" s="31" t="str">
        <f>SUBSTITUTE("Sp.mat: 0.00%",".",IF(VALUE("1.2")=1.2,".",","),2)</f>
        <v>Sp.mat: 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54" t="s">
        <v>198</v>
      </c>
      <c r="B77" s="55"/>
      <c r="C77" s="55"/>
      <c r="D77" s="55"/>
      <c r="E77" s="55"/>
      <c r="F77" s="55"/>
      <c r="G77" s="55"/>
    </row>
    <row r="78" spans="1:9" x14ac:dyDescent="0.25">
      <c r="A78" s="55"/>
      <c r="B78" s="55"/>
      <c r="C78" s="55"/>
      <c r="D78" s="55"/>
      <c r="E78" s="55"/>
      <c r="F78" s="55"/>
      <c r="G78" s="55"/>
    </row>
    <row r="79" spans="1:9" x14ac:dyDescent="0.25">
      <c r="A79" s="52" t="s">
        <v>199</v>
      </c>
      <c r="B79" s="53"/>
      <c r="C79" s="53"/>
      <c r="D79" s="53"/>
      <c r="E79" s="53"/>
      <c r="F79" s="53"/>
      <c r="G79" s="53"/>
      <c r="H79" s="33"/>
      <c r="I79" s="34"/>
    </row>
    <row r="80" spans="1:9" x14ac:dyDescent="0.25">
      <c r="B80" s="2">
        <v>14</v>
      </c>
      <c r="C80" s="3" t="s">
        <v>200</v>
      </c>
      <c r="D80" s="5" t="s">
        <v>25</v>
      </c>
      <c r="G80" s="6">
        <v>40.5</v>
      </c>
    </row>
    <row r="81" spans="1:9" x14ac:dyDescent="0.25">
      <c r="D81" s="31" t="str">
        <f>SUBSTITUTE("Sp.mat: 0.00%",".",IF(VALUE("1.2")=1.2,".",","),2)</f>
        <v>Sp.mat: 0.00%</v>
      </c>
      <c r="F81" s="31" t="str">
        <f>SUBSTITUTE("Sp.man: 0.00%",".",IF(VALUE("1.2")=1.2,".",","),2)</f>
        <v>Sp.man: 0.00%</v>
      </c>
      <c r="G81" s="31" t="str">
        <f>SUBSTITUTE("Sp.uti: 0.00%",".",IF(VALUE("1.2")=1.2,".",","),2)</f>
        <v>Sp.uti: 0.00%</v>
      </c>
    </row>
    <row r="82" spans="1:9" x14ac:dyDescent="0.25">
      <c r="A82" s="54" t="s">
        <v>201</v>
      </c>
      <c r="B82" s="55"/>
      <c r="C82" s="55"/>
      <c r="D82" s="55"/>
      <c r="E82" s="55"/>
      <c r="F82" s="55"/>
      <c r="G82" s="55"/>
    </row>
    <row r="83" spans="1:9" x14ac:dyDescent="0.25">
      <c r="A83" s="55"/>
      <c r="B83" s="55"/>
      <c r="C83" s="55"/>
      <c r="D83" s="55"/>
      <c r="E83" s="55"/>
      <c r="F83" s="55"/>
      <c r="G83" s="55"/>
    </row>
    <row r="84" spans="1:9" x14ac:dyDescent="0.25">
      <c r="A84" s="52" t="s">
        <v>27</v>
      </c>
      <c r="B84" s="53"/>
      <c r="C84" s="53"/>
      <c r="D84" s="53"/>
      <c r="E84" s="53"/>
      <c r="F84" s="53"/>
      <c r="G84" s="53"/>
      <c r="H84" s="33"/>
      <c r="I84" s="34"/>
    </row>
    <row r="85" spans="1:9" x14ac:dyDescent="0.25">
      <c r="B85" s="2">
        <v>15</v>
      </c>
      <c r="C85" s="3" t="s">
        <v>202</v>
      </c>
      <c r="D85" s="5" t="s">
        <v>25</v>
      </c>
      <c r="G85" s="6">
        <v>960</v>
      </c>
    </row>
    <row r="86" spans="1: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4" t="s">
        <v>203</v>
      </c>
      <c r="B87" s="55"/>
      <c r="C87" s="55"/>
      <c r="D87" s="55"/>
      <c r="E87" s="55"/>
      <c r="F87" s="55"/>
      <c r="G87" s="55"/>
    </row>
    <row r="88" spans="1:9" x14ac:dyDescent="0.25">
      <c r="A88" s="55"/>
      <c r="B88" s="55"/>
      <c r="C88" s="55"/>
      <c r="D88" s="55"/>
      <c r="E88" s="55"/>
      <c r="F88" s="55"/>
      <c r="G88" s="55"/>
    </row>
    <row r="89" spans="1:9" x14ac:dyDescent="0.25">
      <c r="A89" s="52" t="s">
        <v>27</v>
      </c>
      <c r="B89" s="53"/>
      <c r="C89" s="53"/>
      <c r="D89" s="53"/>
      <c r="E89" s="53"/>
      <c r="F89" s="53"/>
      <c r="G89" s="53"/>
      <c r="H89" s="33"/>
      <c r="I89" s="34"/>
    </row>
    <row r="90" spans="1:9" x14ac:dyDescent="0.25">
      <c r="B90" s="2">
        <v>16</v>
      </c>
      <c r="C90" s="3" t="s">
        <v>204</v>
      </c>
      <c r="D90" s="5" t="s">
        <v>25</v>
      </c>
      <c r="G90" s="6">
        <v>1705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4" t="s">
        <v>205</v>
      </c>
      <c r="B92" s="55"/>
      <c r="C92" s="55"/>
      <c r="D92" s="55"/>
      <c r="E92" s="55"/>
      <c r="F92" s="55"/>
      <c r="G92" s="55"/>
    </row>
    <row r="93" spans="1:9" x14ac:dyDescent="0.25">
      <c r="A93" s="55"/>
      <c r="B93" s="55"/>
      <c r="C93" s="55"/>
      <c r="D93" s="55"/>
      <c r="E93" s="55"/>
      <c r="F93" s="55"/>
      <c r="G93" s="55"/>
    </row>
    <row r="94" spans="1:9" x14ac:dyDescent="0.25">
      <c r="A94" s="56" t="s">
        <v>195</v>
      </c>
      <c r="B94" s="57"/>
      <c r="C94" s="57"/>
      <c r="D94" s="57"/>
      <c r="E94" s="57"/>
      <c r="F94" s="57"/>
      <c r="G94" s="57"/>
      <c r="H94" s="35"/>
      <c r="I94" s="36"/>
    </row>
    <row r="95" spans="1:9" x14ac:dyDescent="0.25">
      <c r="A95" s="58" t="s">
        <v>206</v>
      </c>
      <c r="B95" s="58"/>
      <c r="C95" s="58"/>
      <c r="D95" s="58"/>
      <c r="E95" s="58"/>
      <c r="F95" s="58"/>
      <c r="G95" s="58"/>
      <c r="H95" s="58"/>
      <c r="I95" s="58"/>
    </row>
    <row r="96" spans="1:9" x14ac:dyDescent="0.25">
      <c r="B96" s="2">
        <v>17</v>
      </c>
      <c r="C96" s="3" t="s">
        <v>207</v>
      </c>
      <c r="D96" s="5" t="s">
        <v>25</v>
      </c>
      <c r="G96" s="6">
        <v>772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54" t="s">
        <v>208</v>
      </c>
      <c r="B98" s="55"/>
      <c r="C98" s="55"/>
      <c r="D98" s="55"/>
      <c r="E98" s="55"/>
      <c r="F98" s="55"/>
      <c r="G98" s="55"/>
    </row>
    <row r="99" spans="1:9" x14ac:dyDescent="0.25">
      <c r="A99" s="55"/>
      <c r="B99" s="55"/>
      <c r="C99" s="55"/>
      <c r="D99" s="55"/>
      <c r="E99" s="55"/>
      <c r="F99" s="55"/>
      <c r="G99" s="55"/>
    </row>
    <row r="100" spans="1:9" x14ac:dyDescent="0.25">
      <c r="A100" s="52" t="s">
        <v>209</v>
      </c>
      <c r="B100" s="53"/>
      <c r="C100" s="53"/>
      <c r="D100" s="53"/>
      <c r="E100" s="53"/>
      <c r="F100" s="53"/>
      <c r="G100" s="53"/>
      <c r="H100" s="33"/>
      <c r="I100" s="34"/>
    </row>
    <row r="101" spans="1:9" x14ac:dyDescent="0.25">
      <c r="B101" s="2">
        <v>18</v>
      </c>
      <c r="C101" s="3" t="s">
        <v>210</v>
      </c>
      <c r="D101" s="5" t="s">
        <v>211</v>
      </c>
      <c r="G101" s="6">
        <v>10.44</v>
      </c>
    </row>
    <row r="102" spans="1:9" x14ac:dyDescent="0.25">
      <c r="D102" s="31" t="str">
        <f>SUBSTITUTE("Sp.mat: -100.00%",".",IF(VALUE("1.2")=1.2,".",","),2)</f>
        <v>Sp.mat: -100.00%</v>
      </c>
      <c r="F102" s="31" t="str">
        <f>SUBSTITUTE("Sp.man: 200.00%",".",IF(VALUE("1.2")=1.2,".",","),2)</f>
        <v>Sp.man: 200.00%</v>
      </c>
      <c r="G102" s="31" t="str">
        <f>SUBSTITUTE("Sp.uti: 0.00%",".",IF(VALUE("1.2")=1.2,".",","),2)</f>
        <v>Sp.uti: 0.00%</v>
      </c>
    </row>
    <row r="103" spans="1:9" x14ac:dyDescent="0.25">
      <c r="A103" s="54" t="s">
        <v>212</v>
      </c>
      <c r="B103" s="55"/>
      <c r="C103" s="55"/>
      <c r="D103" s="55"/>
      <c r="E103" s="55"/>
      <c r="F103" s="55"/>
      <c r="G103" s="55"/>
    </row>
    <row r="104" spans="1:9" x14ac:dyDescent="0.25">
      <c r="A104" s="55"/>
      <c r="B104" s="55"/>
      <c r="C104" s="55"/>
      <c r="D104" s="55"/>
      <c r="E104" s="55"/>
      <c r="F104" s="55"/>
      <c r="G104" s="55"/>
    </row>
    <row r="105" spans="1:9" x14ac:dyDescent="0.25">
      <c r="A105" s="52" t="s">
        <v>27</v>
      </c>
      <c r="B105" s="53"/>
      <c r="C105" s="53"/>
      <c r="D105" s="53"/>
      <c r="E105" s="53"/>
      <c r="F105" s="53"/>
      <c r="G105" s="53"/>
      <c r="H105" s="33"/>
      <c r="I105" s="34"/>
    </row>
    <row r="106" spans="1:9" x14ac:dyDescent="0.25">
      <c r="B106" s="2">
        <v>19</v>
      </c>
      <c r="C106" s="3" t="s">
        <v>213</v>
      </c>
      <c r="D106" s="5" t="s">
        <v>76</v>
      </c>
      <c r="G106" s="6">
        <v>14</v>
      </c>
    </row>
    <row r="107" spans="1:9" x14ac:dyDescent="0.25">
      <c r="D107" s="31" t="str">
        <f>SUBSTITUTE("Sp.mat: 0.00%",".",IF(VALUE("1.2")=1.2,".",","),2)</f>
        <v>Sp.mat: 0.00%</v>
      </c>
      <c r="F107" s="31" t="str">
        <f>SUBSTITUTE("Sp.man: 0.00%",".",IF(VALUE("1.2")=1.2,".",","),2)</f>
        <v>Sp.man: 0.00%</v>
      </c>
      <c r="G107" s="31" t="str">
        <f>SUBSTITUTE("Sp.uti: 0.00%",".",IF(VALUE("1.2")=1.2,".",","),2)</f>
        <v>Sp.uti: 0.00%</v>
      </c>
    </row>
    <row r="108" spans="1:9" x14ac:dyDescent="0.25">
      <c r="A108" s="54" t="s">
        <v>214</v>
      </c>
      <c r="B108" s="55"/>
      <c r="C108" s="55"/>
      <c r="D108" s="55"/>
      <c r="E108" s="55"/>
      <c r="F108" s="55"/>
      <c r="G108" s="55"/>
    </row>
    <row r="109" spans="1:9" x14ac:dyDescent="0.25">
      <c r="A109" s="55"/>
      <c r="B109" s="55"/>
      <c r="C109" s="55"/>
      <c r="D109" s="55"/>
      <c r="E109" s="55"/>
      <c r="F109" s="55"/>
      <c r="G109" s="55"/>
    </row>
    <row r="110" spans="1:9" x14ac:dyDescent="0.25">
      <c r="A110" s="52" t="s">
        <v>27</v>
      </c>
      <c r="B110" s="53"/>
      <c r="C110" s="53"/>
      <c r="D110" s="53"/>
      <c r="E110" s="53"/>
      <c r="F110" s="53"/>
      <c r="G110" s="53"/>
      <c r="H110" s="33"/>
      <c r="I110" s="34"/>
    </row>
    <row r="111" spans="1:9" x14ac:dyDescent="0.25">
      <c r="B111" s="2">
        <v>20</v>
      </c>
      <c r="C111" s="3" t="s">
        <v>215</v>
      </c>
      <c r="D111" s="5" t="s">
        <v>76</v>
      </c>
      <c r="G111" s="6">
        <v>15</v>
      </c>
    </row>
    <row r="112" spans="1:9" x14ac:dyDescent="0.25">
      <c r="D112" s="31" t="str">
        <f>SUBSTITUTE("Sp.mat: 0.00%",".",IF(VALUE("1.2")=1.2,".",","),2)</f>
        <v>Sp.mat: 0.00%</v>
      </c>
      <c r="F112" s="31" t="str">
        <f>SUBSTITUTE("Sp.man: 0.00%",".",IF(VALUE("1.2")=1.2,".",","),2)</f>
        <v>Sp.man: 0.00%</v>
      </c>
      <c r="G112" s="31" t="str">
        <f>SUBSTITUTE("Sp.uti: 0.00%",".",IF(VALUE("1.2")=1.2,".",","),2)</f>
        <v>Sp.uti: 0.00%</v>
      </c>
    </row>
    <row r="113" spans="1:9" x14ac:dyDescent="0.25">
      <c r="A113" s="54" t="s">
        <v>216</v>
      </c>
      <c r="B113" s="55"/>
      <c r="C113" s="55"/>
      <c r="D113" s="55"/>
      <c r="E113" s="55"/>
      <c r="F113" s="55"/>
      <c r="G113" s="55"/>
    </row>
    <row r="114" spans="1:9" x14ac:dyDescent="0.25">
      <c r="A114" s="55"/>
      <c r="B114" s="55"/>
      <c r="C114" s="55"/>
      <c r="D114" s="55"/>
      <c r="E114" s="55"/>
      <c r="F114" s="55"/>
      <c r="G114" s="55"/>
    </row>
    <row r="115" spans="1:9" x14ac:dyDescent="0.25">
      <c r="A115" s="52" t="s">
        <v>27</v>
      </c>
      <c r="B115" s="53"/>
      <c r="C115" s="53"/>
      <c r="D115" s="53"/>
      <c r="E115" s="53"/>
      <c r="F115" s="53"/>
      <c r="G115" s="53"/>
      <c r="H115" s="33"/>
      <c r="I115" s="34"/>
    </row>
    <row r="116" spans="1:9" x14ac:dyDescent="0.25">
      <c r="B116" s="2">
        <v>21</v>
      </c>
      <c r="C116" s="3" t="s">
        <v>210</v>
      </c>
      <c r="D116" s="5" t="s">
        <v>211</v>
      </c>
      <c r="G116" s="6">
        <v>12.5</v>
      </c>
    </row>
    <row r="117" spans="1:9" x14ac:dyDescent="0.25">
      <c r="D117" s="31" t="str">
        <f>SUBSTITUTE("Sp.mat: -50.00%",".",IF(VALUE("1.2")=1.2,".",","),2)</f>
        <v>Sp.mat: -50.00%</v>
      </c>
      <c r="F117" s="31" t="str">
        <f>SUBSTITUTE("Sp.man: 0.00%",".",IF(VALUE("1.2")=1.2,".",","),2)</f>
        <v>Sp.man: 0.00%</v>
      </c>
      <c r="G117" s="31" t="str">
        <f>SUBSTITUTE("Sp.uti: 0.00%",".",IF(VALUE("1.2")=1.2,".",","),2)</f>
        <v>Sp.uti: 0.00%</v>
      </c>
    </row>
    <row r="118" spans="1:9" x14ac:dyDescent="0.25">
      <c r="A118" s="54" t="s">
        <v>217</v>
      </c>
      <c r="B118" s="55"/>
      <c r="C118" s="55"/>
      <c r="D118" s="55"/>
      <c r="E118" s="55"/>
      <c r="F118" s="55"/>
      <c r="G118" s="55"/>
    </row>
    <row r="119" spans="1:9" x14ac:dyDescent="0.25">
      <c r="A119" s="55"/>
      <c r="B119" s="55"/>
      <c r="C119" s="55"/>
      <c r="D119" s="55"/>
      <c r="E119" s="55"/>
      <c r="F119" s="55"/>
      <c r="G119" s="55"/>
    </row>
    <row r="120" spans="1:9" x14ac:dyDescent="0.25">
      <c r="A120" s="52" t="s">
        <v>195</v>
      </c>
      <c r="B120" s="53"/>
      <c r="C120" s="53"/>
      <c r="D120" s="53"/>
      <c r="E120" s="53"/>
      <c r="F120" s="53"/>
      <c r="G120" s="53"/>
      <c r="H120" s="33"/>
      <c r="I120" s="34"/>
    </row>
    <row r="121" spans="1:9" x14ac:dyDescent="0.25">
      <c r="B121" s="2">
        <v>22</v>
      </c>
      <c r="C121" s="3" t="s">
        <v>218</v>
      </c>
      <c r="D121" s="5" t="s">
        <v>76</v>
      </c>
      <c r="G121" s="6">
        <v>5</v>
      </c>
    </row>
    <row r="122" spans="1:9" x14ac:dyDescent="0.25">
      <c r="D122" s="31" t="str">
        <f>SUBSTITUTE("Sp.mat: 0.00%",".",IF(VALUE("1.2")=1.2,".",","),2)</f>
        <v>Sp.mat: 0.00%</v>
      </c>
      <c r="F122" s="31" t="str">
        <f>SUBSTITUTE("Sp.man: 0.00%",".",IF(VALUE("1.2")=1.2,".",","),2)</f>
        <v>Sp.man: 0.00%</v>
      </c>
      <c r="G122" s="31" t="str">
        <f>SUBSTITUTE("Sp.uti: 0.00%",".",IF(VALUE("1.2")=1.2,".",","),2)</f>
        <v>Sp.uti: 0.00%</v>
      </c>
    </row>
    <row r="123" spans="1:9" x14ac:dyDescent="0.25">
      <c r="A123" s="54" t="s">
        <v>219</v>
      </c>
      <c r="B123" s="55"/>
      <c r="C123" s="55"/>
      <c r="D123" s="55"/>
      <c r="E123" s="55"/>
      <c r="F123" s="55"/>
      <c r="G123" s="55"/>
    </row>
    <row r="124" spans="1:9" x14ac:dyDescent="0.25">
      <c r="A124" s="55"/>
      <c r="B124" s="55"/>
      <c r="C124" s="55"/>
      <c r="D124" s="55"/>
      <c r="E124" s="55"/>
      <c r="F124" s="55"/>
      <c r="G124" s="55"/>
    </row>
    <row r="125" spans="1:9" x14ac:dyDescent="0.25">
      <c r="A125" s="52" t="s">
        <v>27</v>
      </c>
      <c r="B125" s="53"/>
      <c r="C125" s="53"/>
      <c r="D125" s="53"/>
      <c r="E125" s="53"/>
      <c r="F125" s="53"/>
      <c r="G125" s="53"/>
      <c r="H125" s="33"/>
      <c r="I125" s="34"/>
    </row>
    <row r="126" spans="1:9" x14ac:dyDescent="0.25">
      <c r="B126" s="2">
        <v>23</v>
      </c>
      <c r="C126" s="3" t="s">
        <v>220</v>
      </c>
      <c r="D126" s="5" t="s">
        <v>211</v>
      </c>
      <c r="G126" s="6">
        <v>131.80000000000001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54" t="s">
        <v>221</v>
      </c>
      <c r="B128" s="55"/>
      <c r="C128" s="55"/>
      <c r="D128" s="55"/>
      <c r="E128" s="55"/>
      <c r="F128" s="55"/>
      <c r="G128" s="55"/>
    </row>
    <row r="129" spans="1:9" x14ac:dyDescent="0.25">
      <c r="A129" s="55"/>
      <c r="B129" s="55"/>
      <c r="C129" s="55"/>
      <c r="D129" s="55"/>
      <c r="E129" s="55"/>
      <c r="F129" s="55"/>
      <c r="G129" s="55"/>
    </row>
    <row r="130" spans="1:9" x14ac:dyDescent="0.25">
      <c r="A130" s="56" t="s">
        <v>27</v>
      </c>
      <c r="B130" s="57"/>
      <c r="C130" s="57"/>
      <c r="D130" s="57"/>
      <c r="E130" s="57"/>
      <c r="F130" s="57"/>
      <c r="G130" s="57"/>
      <c r="H130" s="35"/>
      <c r="I130" s="36"/>
    </row>
    <row r="131" spans="1:9" x14ac:dyDescent="0.25">
      <c r="A131" s="59" t="s">
        <v>222</v>
      </c>
      <c r="B131" s="59"/>
      <c r="C131" s="59"/>
      <c r="D131" s="59"/>
      <c r="E131" s="59"/>
      <c r="F131" s="59"/>
      <c r="G131" s="59"/>
      <c r="H131" s="59"/>
      <c r="I131" s="59"/>
    </row>
    <row r="132" spans="1:9" x14ac:dyDescent="0.25">
      <c r="A132" s="55" t="s">
        <v>223</v>
      </c>
      <c r="B132" s="55"/>
      <c r="C132" s="55"/>
      <c r="D132" s="55"/>
      <c r="E132" s="55"/>
      <c r="F132" s="55"/>
      <c r="G132" s="55"/>
      <c r="H132" s="55"/>
      <c r="I132" s="55"/>
    </row>
    <row r="133" spans="1:9" x14ac:dyDescent="0.25">
      <c r="A133" s="53" t="s">
        <v>224</v>
      </c>
      <c r="B133" s="53"/>
      <c r="C133" s="53"/>
      <c r="D133" s="53"/>
      <c r="E133" s="53"/>
      <c r="F133" s="53"/>
      <c r="G133" s="53"/>
      <c r="H133" s="53"/>
      <c r="I133" s="53"/>
    </row>
    <row r="134" spans="1:9" x14ac:dyDescent="0.25">
      <c r="B134" s="2">
        <v>24</v>
      </c>
      <c r="C134" s="3" t="s">
        <v>225</v>
      </c>
      <c r="D134" s="5" t="s">
        <v>211</v>
      </c>
      <c r="G134" s="6">
        <v>14.7</v>
      </c>
    </row>
    <row r="135" spans="1:9" x14ac:dyDescent="0.25">
      <c r="D135" s="31" t="str">
        <f>SUBSTITUTE("Sp.mat: 0.00%",".",IF(VALUE("1.2")=1.2,".",","),2)</f>
        <v>Sp.mat: 0.00%</v>
      </c>
      <c r="F135" s="31" t="str">
        <f>SUBSTITUTE("Sp.man: 0.00%",".",IF(VALUE("1.2")=1.2,".",","),2)</f>
        <v>Sp.man: 0.00%</v>
      </c>
      <c r="G135" s="31" t="str">
        <f>SUBSTITUTE("Sp.uti: 0.00%",".",IF(VALUE("1.2")=1.2,".",","),2)</f>
        <v>Sp.uti: 0.00%</v>
      </c>
    </row>
    <row r="136" spans="1:9" x14ac:dyDescent="0.25">
      <c r="A136" s="54" t="s">
        <v>226</v>
      </c>
      <c r="B136" s="55"/>
      <c r="C136" s="55"/>
      <c r="D136" s="55"/>
      <c r="E136" s="55"/>
      <c r="F136" s="55"/>
      <c r="G136" s="55"/>
    </row>
    <row r="137" spans="1:9" x14ac:dyDescent="0.25">
      <c r="A137" s="55"/>
      <c r="B137" s="55"/>
      <c r="C137" s="55"/>
      <c r="D137" s="55"/>
      <c r="E137" s="55"/>
      <c r="F137" s="55"/>
      <c r="G137" s="55"/>
    </row>
    <row r="138" spans="1:9" x14ac:dyDescent="0.25">
      <c r="A138" s="56" t="s">
        <v>27</v>
      </c>
      <c r="B138" s="57"/>
      <c r="C138" s="57"/>
      <c r="D138" s="57"/>
      <c r="E138" s="57"/>
      <c r="F138" s="57"/>
      <c r="G138" s="57"/>
      <c r="H138" s="35"/>
      <c r="I138" s="36"/>
    </row>
    <row r="139" spans="1:9" x14ac:dyDescent="0.25">
      <c r="A139" s="59" t="s">
        <v>227</v>
      </c>
      <c r="B139" s="59"/>
      <c r="C139" s="59"/>
      <c r="D139" s="59"/>
      <c r="E139" s="59"/>
      <c r="F139" s="59"/>
      <c r="G139" s="59"/>
      <c r="H139" s="59"/>
      <c r="I139" s="59"/>
    </row>
    <row r="140" spans="1:9" x14ac:dyDescent="0.25">
      <c r="A140" s="55" t="s">
        <v>223</v>
      </c>
      <c r="B140" s="55"/>
      <c r="C140" s="55"/>
      <c r="D140" s="55"/>
      <c r="E140" s="55"/>
      <c r="F140" s="55"/>
      <c r="G140" s="55"/>
      <c r="H140" s="55"/>
      <c r="I140" s="55"/>
    </row>
    <row r="141" spans="1:9" x14ac:dyDescent="0.25">
      <c r="A141" s="53" t="s">
        <v>224</v>
      </c>
      <c r="B141" s="53"/>
      <c r="C141" s="53"/>
      <c r="D141" s="53"/>
      <c r="E141" s="53"/>
      <c r="F141" s="53"/>
      <c r="G141" s="53"/>
      <c r="H141" s="53"/>
      <c r="I141" s="53"/>
    </row>
    <row r="142" spans="1:9" x14ac:dyDescent="0.25">
      <c r="B142" s="2">
        <v>25</v>
      </c>
      <c r="C142" s="3" t="s">
        <v>228</v>
      </c>
      <c r="D142" s="5" t="s">
        <v>211</v>
      </c>
      <c r="G142" s="6">
        <v>149.30000000000001</v>
      </c>
    </row>
    <row r="143" spans="1:9" x14ac:dyDescent="0.25">
      <c r="D143" s="31" t="str">
        <f>SUBSTITUTE("Sp.mat: 0.00%",".",IF(VALUE("1.2")=1.2,".",","),2)</f>
        <v>Sp.mat: 0.00%</v>
      </c>
      <c r="F143" s="31" t="str">
        <f>SUBSTITUTE("Sp.man: 0.00%",".",IF(VALUE("1.2")=1.2,".",","),2)</f>
        <v>Sp.man: 0.00%</v>
      </c>
      <c r="G143" s="31" t="str">
        <f>SUBSTITUTE("Sp.uti: 0.00%",".",IF(VALUE("1.2")=1.2,".",","),2)</f>
        <v>Sp.uti: 0.00%</v>
      </c>
    </row>
    <row r="144" spans="1:9" x14ac:dyDescent="0.25">
      <c r="A144" s="54" t="s">
        <v>229</v>
      </c>
      <c r="B144" s="55"/>
      <c r="C144" s="55"/>
      <c r="D144" s="55"/>
      <c r="E144" s="55"/>
      <c r="F144" s="55"/>
      <c r="G144" s="55"/>
    </row>
    <row r="145" spans="1:9" x14ac:dyDescent="0.25">
      <c r="A145" s="55"/>
      <c r="B145" s="55"/>
      <c r="C145" s="55"/>
      <c r="D145" s="55"/>
      <c r="E145" s="55"/>
      <c r="F145" s="55"/>
      <c r="G145" s="55"/>
    </row>
    <row r="146" spans="1:9" x14ac:dyDescent="0.25">
      <c r="A146" s="56" t="s">
        <v>27</v>
      </c>
      <c r="B146" s="57"/>
      <c r="C146" s="57"/>
      <c r="D146" s="57"/>
      <c r="E146" s="57"/>
      <c r="F146" s="57"/>
      <c r="G146" s="57"/>
      <c r="H146" s="35"/>
      <c r="I146" s="36"/>
    </row>
    <row r="147" spans="1:9" x14ac:dyDescent="0.25">
      <c r="A147" s="59" t="s">
        <v>222</v>
      </c>
      <c r="B147" s="59"/>
      <c r="C147" s="59"/>
      <c r="D147" s="59"/>
      <c r="E147" s="59"/>
      <c r="F147" s="59"/>
      <c r="G147" s="59"/>
      <c r="H147" s="59"/>
      <c r="I147" s="59"/>
    </row>
    <row r="148" spans="1:9" x14ac:dyDescent="0.25">
      <c r="A148" s="53" t="s">
        <v>224</v>
      </c>
      <c r="B148" s="53"/>
      <c r="C148" s="53"/>
      <c r="D148" s="53"/>
      <c r="E148" s="53"/>
      <c r="F148" s="53"/>
      <c r="G148" s="53"/>
      <c r="H148" s="53"/>
      <c r="I148" s="53"/>
    </row>
    <row r="149" spans="1:9" x14ac:dyDescent="0.25">
      <c r="B149" s="2">
        <v>26</v>
      </c>
      <c r="C149" s="3" t="s">
        <v>230</v>
      </c>
      <c r="D149" s="5" t="s">
        <v>25</v>
      </c>
      <c r="G149" s="6">
        <v>1493</v>
      </c>
    </row>
    <row r="150" spans="1:9" x14ac:dyDescent="0.25">
      <c r="D150" s="31" t="str">
        <f>SUBSTITUTE("Sp.mat: 0.00%",".",IF(VALUE("1.2")=1.2,".",","),2)</f>
        <v>Sp.mat: 0.00%</v>
      </c>
      <c r="F150" s="31" t="str">
        <f>SUBSTITUTE("Sp.man: 0.00%",".",IF(VALUE("1.2")=1.2,".",","),2)</f>
        <v>Sp.man: 0.00%</v>
      </c>
      <c r="G150" s="31" t="str">
        <f>SUBSTITUTE("Sp.uti: 0.00%",".",IF(VALUE("1.2")=1.2,".",","),2)</f>
        <v>Sp.uti: 0.00%</v>
      </c>
    </row>
    <row r="151" spans="1:9" x14ac:dyDescent="0.25">
      <c r="A151" s="54" t="s">
        <v>231</v>
      </c>
      <c r="B151" s="55"/>
      <c r="C151" s="55"/>
      <c r="D151" s="55"/>
      <c r="E151" s="55"/>
      <c r="F151" s="55"/>
      <c r="G151" s="55"/>
    </row>
    <row r="152" spans="1:9" x14ac:dyDescent="0.25">
      <c r="A152" s="55"/>
      <c r="B152" s="55"/>
      <c r="C152" s="55"/>
      <c r="D152" s="55"/>
      <c r="E152" s="55"/>
      <c r="F152" s="55"/>
      <c r="G152" s="55"/>
    </row>
    <row r="153" spans="1:9" x14ac:dyDescent="0.25">
      <c r="A153" s="52" t="s">
        <v>232</v>
      </c>
      <c r="B153" s="53"/>
      <c r="C153" s="53"/>
      <c r="D153" s="53"/>
      <c r="E153" s="53"/>
      <c r="F153" s="53"/>
      <c r="G153" s="53"/>
      <c r="H153" s="33"/>
      <c r="I153" s="34"/>
    </row>
    <row r="154" spans="1:9" x14ac:dyDescent="0.25">
      <c r="B154" s="2">
        <v>27</v>
      </c>
      <c r="C154" s="3" t="s">
        <v>233</v>
      </c>
      <c r="D154" s="5" t="s">
        <v>63</v>
      </c>
      <c r="G154" s="6">
        <v>447</v>
      </c>
    </row>
    <row r="155" spans="1:9" x14ac:dyDescent="0.25">
      <c r="D155" s="31" t="str">
        <f>SUBSTITUTE("Sp.mat: 200.00%",".",IF(VALUE("1.2")=1.2,".",","),2)</f>
        <v>Sp.mat: 200.00%</v>
      </c>
      <c r="F155" s="31" t="str">
        <f>SUBSTITUTE("Sp.man: 300.00%",".",IF(VALUE("1.2")=1.2,".",","),2)</f>
        <v>Sp.man: 300.00%</v>
      </c>
      <c r="G155" s="31" t="str">
        <f>SUBSTITUTE("Sp.uti: 0.00%",".",IF(VALUE("1.2")=1.2,".",","),2)</f>
        <v>Sp.uti: 0.00%</v>
      </c>
    </row>
    <row r="156" spans="1:9" x14ac:dyDescent="0.25">
      <c r="A156" s="54" t="s">
        <v>234</v>
      </c>
      <c r="B156" s="55"/>
      <c r="C156" s="55"/>
      <c r="D156" s="55"/>
      <c r="E156" s="55"/>
      <c r="F156" s="55"/>
      <c r="G156" s="55"/>
    </row>
    <row r="157" spans="1:9" x14ac:dyDescent="0.25">
      <c r="A157" s="55"/>
      <c r="B157" s="55"/>
      <c r="C157" s="55"/>
      <c r="D157" s="55"/>
      <c r="E157" s="55"/>
      <c r="F157" s="55"/>
      <c r="G157" s="55"/>
    </row>
    <row r="158" spans="1:9" x14ac:dyDescent="0.25">
      <c r="A158" s="52" t="s">
        <v>27</v>
      </c>
      <c r="B158" s="53"/>
      <c r="C158" s="53"/>
      <c r="D158" s="53"/>
      <c r="E158" s="53"/>
      <c r="F158" s="53"/>
      <c r="G158" s="53"/>
      <c r="H158" s="33"/>
      <c r="I158" s="34"/>
    </row>
    <row r="159" spans="1:9" x14ac:dyDescent="0.25">
      <c r="B159" s="2">
        <v>28</v>
      </c>
      <c r="C159" s="3" t="s">
        <v>235</v>
      </c>
      <c r="D159" s="5" t="s">
        <v>25</v>
      </c>
      <c r="G159" s="6">
        <v>250</v>
      </c>
    </row>
    <row r="160" spans="1:9" x14ac:dyDescent="0.25">
      <c r="D160" s="31" t="str">
        <f>SUBSTITUTE("Sp.mat: 0.00%",".",IF(VALUE("1.2")=1.2,".",","),2)</f>
        <v>Sp.mat: 0.00%</v>
      </c>
      <c r="F160" s="31" t="str">
        <f>SUBSTITUTE("Sp.man: 0.00%",".",IF(VALUE("1.2")=1.2,".",","),2)</f>
        <v>Sp.man: 0.00%</v>
      </c>
      <c r="G160" s="31" t="str">
        <f>SUBSTITUTE("Sp.uti: 0.00%",".",IF(VALUE("1.2")=1.2,".",","),2)</f>
        <v>Sp.uti: 0.00%</v>
      </c>
    </row>
    <row r="161" spans="1:9" x14ac:dyDescent="0.25">
      <c r="A161" s="54" t="s">
        <v>236</v>
      </c>
      <c r="B161" s="55"/>
      <c r="C161" s="55"/>
      <c r="D161" s="55"/>
      <c r="E161" s="55"/>
      <c r="F161" s="55"/>
      <c r="G161" s="55"/>
    </row>
    <row r="162" spans="1:9" x14ac:dyDescent="0.25">
      <c r="A162" s="55"/>
      <c r="B162" s="55"/>
      <c r="C162" s="55"/>
      <c r="D162" s="55"/>
      <c r="E162" s="55"/>
      <c r="F162" s="55"/>
      <c r="G162" s="55"/>
    </row>
    <row r="163" spans="1:9" x14ac:dyDescent="0.25">
      <c r="A163" s="52" t="s">
        <v>27</v>
      </c>
      <c r="B163" s="53"/>
      <c r="C163" s="53"/>
      <c r="D163" s="53"/>
      <c r="E163" s="53"/>
      <c r="F163" s="53"/>
      <c r="G163" s="53"/>
      <c r="H163" s="33"/>
      <c r="I163" s="34"/>
    </row>
    <row r="164" spans="1:9" x14ac:dyDescent="0.25">
      <c r="B164" s="2">
        <v>29</v>
      </c>
      <c r="C164" s="3" t="s">
        <v>237</v>
      </c>
      <c r="D164" s="5" t="s">
        <v>25</v>
      </c>
      <c r="G164" s="6">
        <v>1464</v>
      </c>
    </row>
    <row r="165" spans="1:9" x14ac:dyDescent="0.25">
      <c r="D165" s="31" t="str">
        <f>SUBSTITUTE("Sp.mat: 0.00%",".",IF(VALUE("1.2")=1.2,".",","),2)</f>
        <v>Sp.mat: 0.00%</v>
      </c>
      <c r="F165" s="31" t="str">
        <f>SUBSTITUTE("Sp.man: 0.00%",".",IF(VALUE("1.2")=1.2,".",","),2)</f>
        <v>Sp.man: 0.00%</v>
      </c>
      <c r="G165" s="31" t="str">
        <f>SUBSTITUTE("Sp.uti: 0.00%",".",IF(VALUE("1.2")=1.2,".",","),2)</f>
        <v>Sp.uti: 0.00%</v>
      </c>
    </row>
    <row r="166" spans="1:9" x14ac:dyDescent="0.25">
      <c r="A166" s="54" t="s">
        <v>238</v>
      </c>
      <c r="B166" s="55"/>
      <c r="C166" s="55"/>
      <c r="D166" s="55"/>
      <c r="E166" s="55"/>
      <c r="F166" s="55"/>
      <c r="G166" s="55"/>
    </row>
    <row r="167" spans="1:9" x14ac:dyDescent="0.25">
      <c r="A167" s="55"/>
      <c r="B167" s="55"/>
      <c r="C167" s="55"/>
      <c r="D167" s="55"/>
      <c r="E167" s="55"/>
      <c r="F167" s="55"/>
      <c r="G167" s="55"/>
    </row>
    <row r="168" spans="1:9" x14ac:dyDescent="0.25">
      <c r="A168" s="52" t="s">
        <v>27</v>
      </c>
      <c r="B168" s="53"/>
      <c r="C168" s="53"/>
      <c r="D168" s="53"/>
      <c r="E168" s="53"/>
      <c r="F168" s="53"/>
      <c r="G168" s="53"/>
      <c r="H168" s="33"/>
      <c r="I168" s="34"/>
    </row>
    <row r="169" spans="1:9" x14ac:dyDescent="0.25">
      <c r="B169" s="2">
        <v>30</v>
      </c>
      <c r="C169" s="3" t="s">
        <v>239</v>
      </c>
      <c r="D169" s="5" t="s">
        <v>25</v>
      </c>
      <c r="G169" s="6">
        <v>331</v>
      </c>
    </row>
    <row r="170" spans="1:9" x14ac:dyDescent="0.25">
      <c r="D170" s="31" t="str">
        <f>SUBSTITUTE("Sp.mat: 0.00%",".",IF(VALUE("1.2")=1.2,".",","),2)</f>
        <v>Sp.mat: 0.00%</v>
      </c>
      <c r="F170" s="31" t="str">
        <f>SUBSTITUTE("Sp.man: 300.00%",".",IF(VALUE("1.2")=1.2,".",","),2)</f>
        <v>Sp.man: 300.00%</v>
      </c>
      <c r="G170" s="31" t="str">
        <f>SUBSTITUTE("Sp.uti: 0.00%",".",IF(VALUE("1.2")=1.2,".",","),2)</f>
        <v>Sp.uti: 0.00%</v>
      </c>
    </row>
    <row r="171" spans="1:9" x14ac:dyDescent="0.25">
      <c r="A171" s="54" t="s">
        <v>240</v>
      </c>
      <c r="B171" s="55"/>
      <c r="C171" s="55"/>
      <c r="D171" s="55"/>
      <c r="E171" s="55"/>
      <c r="F171" s="55"/>
      <c r="G171" s="55"/>
    </row>
    <row r="172" spans="1:9" x14ac:dyDescent="0.25">
      <c r="A172" s="55"/>
      <c r="B172" s="55"/>
      <c r="C172" s="55"/>
      <c r="D172" s="55"/>
      <c r="E172" s="55"/>
      <c r="F172" s="55"/>
      <c r="G172" s="55"/>
    </row>
    <row r="173" spans="1:9" x14ac:dyDescent="0.25">
      <c r="A173" s="56" t="s">
        <v>27</v>
      </c>
      <c r="B173" s="57"/>
      <c r="C173" s="57"/>
      <c r="D173" s="57"/>
      <c r="E173" s="57"/>
      <c r="F173" s="57"/>
      <c r="G173" s="57"/>
      <c r="H173" s="35"/>
      <c r="I173" s="36"/>
    </row>
    <row r="174" spans="1:9" x14ac:dyDescent="0.25">
      <c r="A174" s="58" t="s">
        <v>241</v>
      </c>
      <c r="B174" s="58"/>
      <c r="C174" s="58"/>
      <c r="D174" s="58"/>
      <c r="E174" s="58"/>
      <c r="F174" s="58"/>
      <c r="G174" s="58"/>
      <c r="H174" s="58"/>
      <c r="I174" s="58"/>
    </row>
    <row r="175" spans="1:9" x14ac:dyDescent="0.25">
      <c r="B175" s="2">
        <v>31</v>
      </c>
      <c r="C175" s="3" t="s">
        <v>242</v>
      </c>
      <c r="D175" s="5" t="s">
        <v>25</v>
      </c>
      <c r="G175" s="6">
        <v>390</v>
      </c>
    </row>
    <row r="176" spans="1:9" x14ac:dyDescent="0.25">
      <c r="D176" s="31" t="str">
        <f>SUBSTITUTE("Sp.mat: 0.00%",".",IF(VALUE("1.2")=1.2,".",","),2)</f>
        <v>Sp.mat: 0.00%</v>
      </c>
      <c r="F176" s="31" t="str">
        <f>SUBSTITUTE("Sp.man: 0.00%",".",IF(VALUE("1.2")=1.2,".",","),2)</f>
        <v>Sp.man: 0.00%</v>
      </c>
      <c r="G176" s="31" t="str">
        <f>SUBSTITUTE("Sp.uti: 0.00%",".",IF(VALUE("1.2")=1.2,".",","),2)</f>
        <v>Sp.uti: 0.00%</v>
      </c>
    </row>
    <row r="177" spans="1:9" x14ac:dyDescent="0.25">
      <c r="A177" s="54" t="s">
        <v>243</v>
      </c>
      <c r="B177" s="55"/>
      <c r="C177" s="55"/>
      <c r="D177" s="55"/>
      <c r="E177" s="55"/>
      <c r="F177" s="55"/>
      <c r="G177" s="55"/>
    </row>
    <row r="178" spans="1:9" x14ac:dyDescent="0.25">
      <c r="A178" s="55"/>
      <c r="B178" s="55"/>
      <c r="C178" s="55"/>
      <c r="D178" s="55"/>
      <c r="E178" s="55"/>
      <c r="F178" s="55"/>
      <c r="G178" s="55"/>
    </row>
    <row r="179" spans="1:9" x14ac:dyDescent="0.25">
      <c r="A179" s="52" t="s">
        <v>27</v>
      </c>
      <c r="B179" s="53"/>
      <c r="C179" s="53"/>
      <c r="D179" s="53"/>
      <c r="E179" s="53"/>
      <c r="F179" s="53"/>
      <c r="G179" s="53"/>
      <c r="H179" s="33"/>
      <c r="I179" s="34"/>
    </row>
    <row r="180" spans="1:9" x14ac:dyDescent="0.25">
      <c r="B180" s="2">
        <v>32</v>
      </c>
      <c r="C180" s="3" t="s">
        <v>244</v>
      </c>
      <c r="D180" s="5" t="s">
        <v>76</v>
      </c>
      <c r="G180" s="6">
        <v>7</v>
      </c>
    </row>
    <row r="181" spans="1:9" x14ac:dyDescent="0.25">
      <c r="D181" s="31" t="str">
        <f>SUBSTITUTE("Sp.mat: 0.00%",".",IF(VALUE("1.2")=1.2,".",","),2)</f>
        <v>Sp.mat: 0.00%</v>
      </c>
      <c r="F181" s="31" t="str">
        <f>SUBSTITUTE("Sp.man: 0.00%",".",IF(VALUE("1.2")=1.2,".",","),2)</f>
        <v>Sp.man: 0.00%</v>
      </c>
      <c r="G181" s="31" t="str">
        <f>SUBSTITUTE("Sp.uti: 0.00%",".",IF(VALUE("1.2")=1.2,".",","),2)</f>
        <v>Sp.uti: 0.00%</v>
      </c>
    </row>
    <row r="182" spans="1:9" x14ac:dyDescent="0.25">
      <c r="A182" s="54" t="s">
        <v>245</v>
      </c>
      <c r="B182" s="55"/>
      <c r="C182" s="55"/>
      <c r="D182" s="55"/>
      <c r="E182" s="55"/>
      <c r="F182" s="55"/>
      <c r="G182" s="55"/>
    </row>
    <row r="183" spans="1:9" x14ac:dyDescent="0.25">
      <c r="A183" s="55"/>
      <c r="B183" s="55"/>
      <c r="C183" s="55"/>
      <c r="D183" s="55"/>
      <c r="E183" s="55"/>
      <c r="F183" s="55"/>
      <c r="G183" s="55"/>
    </row>
    <row r="184" spans="1:9" x14ac:dyDescent="0.25">
      <c r="A184" s="52" t="s">
        <v>195</v>
      </c>
      <c r="B184" s="53"/>
      <c r="C184" s="53"/>
      <c r="D184" s="53"/>
      <c r="E184" s="53"/>
      <c r="F184" s="53"/>
      <c r="G184" s="53"/>
      <c r="H184" s="33"/>
      <c r="I184" s="34"/>
    </row>
    <row r="185" spans="1:9" x14ac:dyDescent="0.25">
      <c r="B185" s="2">
        <v>33</v>
      </c>
      <c r="C185" s="3" t="s">
        <v>246</v>
      </c>
      <c r="D185" s="5" t="s">
        <v>76</v>
      </c>
      <c r="G185" s="6">
        <v>5</v>
      </c>
    </row>
    <row r="186" spans="1:9" x14ac:dyDescent="0.25">
      <c r="D186" s="31" t="str">
        <f>SUBSTITUTE("Sp.mat: 0.00%",".",IF(VALUE("1.2")=1.2,".",","),2)</f>
        <v>Sp.mat: 0.00%</v>
      </c>
      <c r="F186" s="31" t="str">
        <f>SUBSTITUTE("Sp.man: 0.00%",".",IF(VALUE("1.2")=1.2,".",","),2)</f>
        <v>Sp.man: 0.00%</v>
      </c>
      <c r="G186" s="31" t="str">
        <f>SUBSTITUTE("Sp.uti: 0.00%",".",IF(VALUE("1.2")=1.2,".",","),2)</f>
        <v>Sp.uti: 0.00%</v>
      </c>
    </row>
    <row r="187" spans="1:9" x14ac:dyDescent="0.25">
      <c r="A187" s="54" t="s">
        <v>247</v>
      </c>
      <c r="B187" s="55"/>
      <c r="C187" s="55"/>
      <c r="D187" s="55"/>
      <c r="E187" s="55"/>
      <c r="F187" s="55"/>
      <c r="G187" s="55"/>
    </row>
    <row r="188" spans="1:9" x14ac:dyDescent="0.25">
      <c r="A188" s="55"/>
      <c r="B188" s="55"/>
      <c r="C188" s="55"/>
      <c r="D188" s="55"/>
      <c r="E188" s="55"/>
      <c r="F188" s="55"/>
      <c r="G188" s="55"/>
    </row>
    <row r="189" spans="1:9" x14ac:dyDescent="0.25">
      <c r="A189" s="52" t="s">
        <v>27</v>
      </c>
      <c r="B189" s="53"/>
      <c r="C189" s="53"/>
      <c r="D189" s="53"/>
      <c r="E189" s="53"/>
      <c r="F189" s="53"/>
      <c r="G189" s="53"/>
      <c r="H189" s="33"/>
      <c r="I189" s="34"/>
    </row>
    <row r="190" spans="1:9" x14ac:dyDescent="0.25">
      <c r="B190" s="2">
        <v>34</v>
      </c>
      <c r="C190" s="3" t="s">
        <v>248</v>
      </c>
      <c r="D190" s="5" t="s">
        <v>25</v>
      </c>
      <c r="G190" s="6">
        <v>1464</v>
      </c>
    </row>
    <row r="191" spans="1:9" x14ac:dyDescent="0.25">
      <c r="D191" s="31" t="str">
        <f>SUBSTITUTE("Sp.mat: 0.00%",".",IF(VALUE("1.2")=1.2,".",","),2)</f>
        <v>Sp.mat: 0.00%</v>
      </c>
      <c r="F191" s="31" t="str">
        <f>SUBSTITUTE("Sp.man: 0.00%",".",IF(VALUE("1.2")=1.2,".",","),2)</f>
        <v>Sp.man: 0.00%</v>
      </c>
      <c r="G191" s="31" t="str">
        <f>SUBSTITUTE("Sp.uti: 0.00%",".",IF(VALUE("1.2")=1.2,".",","),2)</f>
        <v>Sp.uti: 0.00%</v>
      </c>
    </row>
    <row r="192" spans="1:9" x14ac:dyDescent="0.25">
      <c r="A192" s="54" t="s">
        <v>249</v>
      </c>
      <c r="B192" s="55"/>
      <c r="C192" s="55"/>
      <c r="D192" s="55"/>
      <c r="E192" s="55"/>
      <c r="F192" s="55"/>
      <c r="G192" s="55"/>
    </row>
    <row r="193" spans="1:9" x14ac:dyDescent="0.25">
      <c r="A193" s="55"/>
      <c r="B193" s="55"/>
      <c r="C193" s="55"/>
      <c r="D193" s="55"/>
      <c r="E193" s="55"/>
      <c r="F193" s="55"/>
      <c r="G193" s="55"/>
    </row>
    <row r="194" spans="1:9" x14ac:dyDescent="0.25">
      <c r="A194" s="52" t="s">
        <v>27</v>
      </c>
      <c r="B194" s="53"/>
      <c r="C194" s="53"/>
      <c r="D194" s="53"/>
      <c r="E194" s="53"/>
      <c r="F194" s="53"/>
      <c r="G194" s="53"/>
      <c r="H194" s="33"/>
      <c r="I194" s="34"/>
    </row>
    <row r="195" spans="1:9" x14ac:dyDescent="0.25">
      <c r="B195" s="2">
        <v>35</v>
      </c>
      <c r="C195" s="3" t="s">
        <v>250</v>
      </c>
      <c r="D195" s="5" t="s">
        <v>25</v>
      </c>
      <c r="G195" s="6">
        <v>1464</v>
      </c>
    </row>
    <row r="196" spans="1:9" x14ac:dyDescent="0.25">
      <c r="D196" s="31" t="str">
        <f>SUBSTITUTE("Sp.mat: 0.00%",".",IF(VALUE("1.2")=1.2,".",","),2)</f>
        <v>Sp.mat: 0.00%</v>
      </c>
      <c r="F196" s="31" t="str">
        <f>SUBSTITUTE("Sp.man: 0.00%",".",IF(VALUE("1.2")=1.2,".",","),2)</f>
        <v>Sp.man: 0.00%</v>
      </c>
      <c r="G196" s="31" t="str">
        <f>SUBSTITUTE("Sp.uti: 0.00%",".",IF(VALUE("1.2")=1.2,".",","),2)</f>
        <v>Sp.uti: 0.00%</v>
      </c>
    </row>
    <row r="197" spans="1:9" x14ac:dyDescent="0.25">
      <c r="A197" s="54" t="s">
        <v>251</v>
      </c>
      <c r="B197" s="55"/>
      <c r="C197" s="55"/>
      <c r="D197" s="55"/>
      <c r="E197" s="55"/>
      <c r="F197" s="55"/>
      <c r="G197" s="55"/>
    </row>
    <row r="198" spans="1:9" x14ac:dyDescent="0.25">
      <c r="A198" s="55"/>
      <c r="B198" s="55"/>
      <c r="C198" s="55"/>
      <c r="D198" s="55"/>
      <c r="E198" s="55"/>
      <c r="F198" s="55"/>
      <c r="G198" s="55"/>
    </row>
    <row r="199" spans="1:9" x14ac:dyDescent="0.25">
      <c r="A199" s="52" t="s">
        <v>27</v>
      </c>
      <c r="B199" s="53"/>
      <c r="C199" s="53"/>
      <c r="D199" s="53"/>
      <c r="E199" s="53"/>
      <c r="F199" s="53"/>
      <c r="G199" s="53"/>
      <c r="H199" s="33"/>
      <c r="I199" s="34"/>
    </row>
    <row r="200" spans="1:9" x14ac:dyDescent="0.25">
      <c r="B200" s="2">
        <v>36</v>
      </c>
      <c r="C200" s="3" t="s">
        <v>252</v>
      </c>
      <c r="D200" s="5" t="s">
        <v>52</v>
      </c>
      <c r="G200" s="6">
        <v>256</v>
      </c>
    </row>
    <row r="201" spans="1:9" x14ac:dyDescent="0.25">
      <c r="D201" s="31" t="str">
        <f>SUBSTITUTE("Sp.mat: 0.00%",".",IF(VALUE("1.2")=1.2,".",","),2)</f>
        <v>Sp.mat: 0.00%</v>
      </c>
      <c r="F201" s="31" t="str">
        <f>SUBSTITUTE("Sp.man: 0.00%",".",IF(VALUE("1.2")=1.2,".",","),2)</f>
        <v>Sp.man: 0.00%</v>
      </c>
      <c r="G201" s="31" t="str">
        <f>SUBSTITUTE("Sp.uti: 0.00%",".",IF(VALUE("1.2")=1.2,".",","),2)</f>
        <v>Sp.uti: 0.00%</v>
      </c>
    </row>
    <row r="202" spans="1:9" x14ac:dyDescent="0.25">
      <c r="A202" s="54" t="s">
        <v>253</v>
      </c>
      <c r="B202" s="55"/>
      <c r="C202" s="55"/>
      <c r="D202" s="55"/>
      <c r="E202" s="55"/>
      <c r="F202" s="55"/>
      <c r="G202" s="55"/>
    </row>
    <row r="203" spans="1:9" x14ac:dyDescent="0.25">
      <c r="A203" s="55"/>
      <c r="B203" s="55"/>
      <c r="C203" s="55"/>
      <c r="D203" s="55"/>
      <c r="E203" s="55"/>
      <c r="F203" s="55"/>
      <c r="G203" s="55"/>
    </row>
    <row r="204" spans="1:9" x14ac:dyDescent="0.25">
      <c r="A204" s="52" t="s">
        <v>27</v>
      </c>
      <c r="B204" s="53"/>
      <c r="C204" s="53"/>
      <c r="D204" s="53"/>
      <c r="E204" s="53"/>
      <c r="F204" s="53"/>
      <c r="G204" s="53"/>
      <c r="H204" s="33"/>
      <c r="I204" s="34"/>
    </row>
    <row r="205" spans="1:9" x14ac:dyDescent="0.25">
      <c r="B205" s="2">
        <v>37</v>
      </c>
      <c r="C205" s="3" t="s">
        <v>254</v>
      </c>
      <c r="D205" s="5" t="s">
        <v>52</v>
      </c>
      <c r="G205" s="6">
        <v>98.7</v>
      </c>
    </row>
    <row r="206" spans="1:9" x14ac:dyDescent="0.25">
      <c r="D206" s="31" t="str">
        <f>SUBSTITUTE("Sp.mat: 0.00%",".",IF(VALUE("1.2")=1.2,".",","),2)</f>
        <v>Sp.mat: 0.00%</v>
      </c>
      <c r="F206" s="31" t="str">
        <f>SUBSTITUTE("Sp.man: 0.00%",".",IF(VALUE("1.2")=1.2,".",","),2)</f>
        <v>Sp.man: 0.00%</v>
      </c>
      <c r="G206" s="31" t="str">
        <f>SUBSTITUTE("Sp.uti: 0.00%",".",IF(VALUE("1.2")=1.2,".",","),2)</f>
        <v>Sp.uti: 0.00%</v>
      </c>
    </row>
    <row r="207" spans="1:9" x14ac:dyDescent="0.25">
      <c r="A207" s="54" t="s">
        <v>255</v>
      </c>
      <c r="B207" s="55"/>
      <c r="C207" s="55"/>
      <c r="D207" s="55"/>
      <c r="E207" s="55"/>
      <c r="F207" s="55"/>
      <c r="G207" s="55"/>
    </row>
    <row r="208" spans="1:9" x14ac:dyDescent="0.25">
      <c r="A208" s="55"/>
      <c r="B208" s="55"/>
      <c r="C208" s="55"/>
      <c r="D208" s="55"/>
      <c r="E208" s="55"/>
      <c r="F208" s="55"/>
      <c r="G208" s="55"/>
    </row>
    <row r="209" spans="1:9" x14ac:dyDescent="0.25">
      <c r="A209" s="52" t="s">
        <v>27</v>
      </c>
      <c r="B209" s="53"/>
      <c r="C209" s="53"/>
      <c r="D209" s="53"/>
      <c r="E209" s="53"/>
      <c r="F209" s="53"/>
      <c r="G209" s="53"/>
      <c r="H209" s="33"/>
      <c r="I209" s="34"/>
    </row>
    <row r="210" spans="1:9" x14ac:dyDescent="0.25">
      <c r="B210" s="2">
        <v>38</v>
      </c>
      <c r="C210" s="3" t="s">
        <v>256</v>
      </c>
      <c r="D210" s="5" t="s">
        <v>25</v>
      </c>
      <c r="G210" s="6">
        <v>1464</v>
      </c>
    </row>
    <row r="211" spans="1:9" x14ac:dyDescent="0.25">
      <c r="D211" s="31" t="str">
        <f>SUBSTITUTE("Sp.mat: 0.00%",".",IF(VALUE("1.2")=1.2,".",","),2)</f>
        <v>Sp.mat: 0.00%</v>
      </c>
      <c r="F211" s="31" t="str">
        <f>SUBSTITUTE("Sp.man: 0.00%",".",IF(VALUE("1.2")=1.2,".",","),2)</f>
        <v>Sp.man: 0.00%</v>
      </c>
      <c r="G211" s="31" t="str">
        <f>SUBSTITUTE("Sp.uti: 0.00%",".",IF(VALUE("1.2")=1.2,".",","),2)</f>
        <v>Sp.uti: 0.00%</v>
      </c>
    </row>
    <row r="212" spans="1:9" x14ac:dyDescent="0.25">
      <c r="A212" s="54" t="s">
        <v>257</v>
      </c>
      <c r="B212" s="55"/>
      <c r="C212" s="55"/>
      <c r="D212" s="55"/>
      <c r="E212" s="55"/>
      <c r="F212" s="55"/>
      <c r="G212" s="55"/>
    </row>
    <row r="213" spans="1:9" x14ac:dyDescent="0.25">
      <c r="A213" s="55"/>
      <c r="B213" s="55"/>
      <c r="C213" s="55"/>
      <c r="D213" s="55"/>
      <c r="E213" s="55"/>
      <c r="F213" s="55"/>
      <c r="G213" s="55"/>
    </row>
    <row r="214" spans="1:9" x14ac:dyDescent="0.25">
      <c r="A214" s="52" t="s">
        <v>27</v>
      </c>
      <c r="B214" s="53"/>
      <c r="C214" s="53"/>
      <c r="D214" s="53"/>
      <c r="E214" s="53"/>
      <c r="F214" s="53"/>
      <c r="G214" s="53"/>
      <c r="H214" s="33"/>
      <c r="I214" s="34"/>
    </row>
    <row r="215" spans="1:9" x14ac:dyDescent="0.25">
      <c r="B215" s="2">
        <v>39</v>
      </c>
      <c r="C215" s="3" t="s">
        <v>258</v>
      </c>
      <c r="D215" s="5" t="s">
        <v>25</v>
      </c>
      <c r="G215" s="6">
        <v>1464</v>
      </c>
    </row>
    <row r="216" spans="1:9" x14ac:dyDescent="0.25">
      <c r="D216" s="31" t="str">
        <f>SUBSTITUTE("Sp.mat: 0.00%",".",IF(VALUE("1.2")=1.2,".",","),2)</f>
        <v>Sp.mat: 0.00%</v>
      </c>
      <c r="F216" s="31" t="str">
        <f>SUBSTITUTE("Sp.man: 0.00%",".",IF(VALUE("1.2")=1.2,".",","),2)</f>
        <v>Sp.man: 0.00%</v>
      </c>
      <c r="G216" s="31" t="str">
        <f>SUBSTITUTE("Sp.uti: 0.00%",".",IF(VALUE("1.2")=1.2,".",","),2)</f>
        <v>Sp.uti: 0.00%</v>
      </c>
    </row>
    <row r="217" spans="1:9" x14ac:dyDescent="0.25">
      <c r="A217" s="54" t="s">
        <v>259</v>
      </c>
      <c r="B217" s="55"/>
      <c r="C217" s="55"/>
      <c r="D217" s="55"/>
      <c r="E217" s="55"/>
      <c r="F217" s="55"/>
      <c r="G217" s="55"/>
    </row>
    <row r="218" spans="1:9" x14ac:dyDescent="0.25">
      <c r="A218" s="55"/>
      <c r="B218" s="55"/>
      <c r="C218" s="55"/>
      <c r="D218" s="55"/>
      <c r="E218" s="55"/>
      <c r="F218" s="55"/>
      <c r="G218" s="55"/>
    </row>
    <row r="219" spans="1:9" x14ac:dyDescent="0.25">
      <c r="A219" s="52" t="s">
        <v>27</v>
      </c>
      <c r="B219" s="53"/>
      <c r="C219" s="53"/>
      <c r="D219" s="53"/>
      <c r="E219" s="53"/>
      <c r="F219" s="53"/>
      <c r="G219" s="53"/>
      <c r="H219" s="33"/>
      <c r="I219" s="34"/>
    </row>
    <row r="220" spans="1:9" x14ac:dyDescent="0.25">
      <c r="B220" s="2">
        <v>40</v>
      </c>
      <c r="C220" s="3" t="s">
        <v>260</v>
      </c>
      <c r="D220" s="5" t="s">
        <v>25</v>
      </c>
      <c r="G220" s="6">
        <v>1970</v>
      </c>
    </row>
    <row r="221" spans="1:9" x14ac:dyDescent="0.25">
      <c r="D221" s="31" t="str">
        <f>SUBSTITUTE("Sp.mat: 0.00%",".",IF(VALUE("1.2")=1.2,".",","),2)</f>
        <v>Sp.mat: 0.00%</v>
      </c>
      <c r="F221" s="31" t="str">
        <f>SUBSTITUTE("Sp.man: 0.00%",".",IF(VALUE("1.2")=1.2,".",","),2)</f>
        <v>Sp.man: 0.00%</v>
      </c>
      <c r="G221" s="31" t="str">
        <f>SUBSTITUTE("Sp.uti: 0.00%",".",IF(VALUE("1.2")=1.2,".",","),2)</f>
        <v>Sp.uti: 0.00%</v>
      </c>
    </row>
    <row r="222" spans="1:9" x14ac:dyDescent="0.25">
      <c r="A222" s="54" t="s">
        <v>261</v>
      </c>
      <c r="B222" s="55"/>
      <c r="C222" s="55"/>
      <c r="D222" s="55"/>
      <c r="E222" s="55"/>
      <c r="F222" s="55"/>
      <c r="G222" s="55"/>
    </row>
    <row r="223" spans="1:9" x14ac:dyDescent="0.25">
      <c r="A223" s="55"/>
      <c r="B223" s="55"/>
      <c r="C223" s="55"/>
      <c r="D223" s="55"/>
      <c r="E223" s="55"/>
      <c r="F223" s="55"/>
      <c r="G223" s="55"/>
    </row>
    <row r="224" spans="1:9" x14ac:dyDescent="0.25">
      <c r="A224" s="56" t="s">
        <v>27</v>
      </c>
      <c r="B224" s="57"/>
      <c r="C224" s="57"/>
      <c r="D224" s="57"/>
      <c r="E224" s="57"/>
      <c r="F224" s="57"/>
      <c r="G224" s="57"/>
      <c r="H224" s="35"/>
      <c r="I224" s="36"/>
    </row>
    <row r="225" spans="1:9" x14ac:dyDescent="0.25">
      <c r="A225" s="58" t="s">
        <v>262</v>
      </c>
      <c r="B225" s="58"/>
      <c r="C225" s="58"/>
      <c r="D225" s="58"/>
      <c r="E225" s="58"/>
      <c r="F225" s="58"/>
      <c r="G225" s="58"/>
      <c r="H225" s="58"/>
      <c r="I225" s="58"/>
    </row>
    <row r="226" spans="1:9" x14ac:dyDescent="0.25">
      <c r="B226" s="2">
        <v>41</v>
      </c>
      <c r="C226" s="3" t="s">
        <v>263</v>
      </c>
      <c r="D226" s="5" t="s">
        <v>25</v>
      </c>
      <c r="G226" s="6">
        <v>1970</v>
      </c>
    </row>
    <row r="227" spans="1:9" x14ac:dyDescent="0.25">
      <c r="D227" s="31" t="str">
        <f>SUBSTITUTE("Sp.mat: 0.00%",".",IF(VALUE("1.2")=1.2,".",","),2)</f>
        <v>Sp.mat: 0.00%</v>
      </c>
      <c r="F227" s="31" t="str">
        <f>SUBSTITUTE("Sp.man: 0.00%",".",IF(VALUE("1.2")=1.2,".",","),2)</f>
        <v>Sp.man: 0.00%</v>
      </c>
      <c r="G227" s="31" t="str">
        <f>SUBSTITUTE("Sp.uti: 0.00%",".",IF(VALUE("1.2")=1.2,".",","),2)</f>
        <v>Sp.uti: 0.00%</v>
      </c>
    </row>
    <row r="228" spans="1:9" x14ac:dyDescent="0.25">
      <c r="A228" s="54" t="s">
        <v>264</v>
      </c>
      <c r="B228" s="55"/>
      <c r="C228" s="55"/>
      <c r="D228" s="55"/>
      <c r="E228" s="55"/>
      <c r="F228" s="55"/>
      <c r="G228" s="55"/>
    </row>
    <row r="229" spans="1:9" x14ac:dyDescent="0.25">
      <c r="A229" s="55"/>
      <c r="B229" s="55"/>
      <c r="C229" s="55"/>
      <c r="D229" s="55"/>
      <c r="E229" s="55"/>
      <c r="F229" s="55"/>
      <c r="G229" s="55"/>
    </row>
    <row r="230" spans="1:9" x14ac:dyDescent="0.25">
      <c r="A230" s="52" t="s">
        <v>27</v>
      </c>
      <c r="B230" s="53"/>
      <c r="C230" s="53"/>
      <c r="D230" s="53"/>
      <c r="E230" s="53"/>
      <c r="F230" s="53"/>
      <c r="G230" s="53"/>
      <c r="H230" s="33"/>
      <c r="I230" s="34"/>
    </row>
    <row r="231" spans="1:9" x14ac:dyDescent="0.25">
      <c r="B231" s="2">
        <v>42</v>
      </c>
      <c r="C231" s="3" t="s">
        <v>265</v>
      </c>
      <c r="D231" s="5" t="s">
        <v>52</v>
      </c>
      <c r="G231" s="6">
        <v>70.7</v>
      </c>
    </row>
    <row r="232" spans="1:9" x14ac:dyDescent="0.25">
      <c r="D232" s="31" t="str">
        <f>SUBSTITUTE("Sp.mat: 0.00%",".",IF(VALUE("1.2")=1.2,".",","),2)</f>
        <v>Sp.mat: 0.00%</v>
      </c>
      <c r="F232" s="31" t="str">
        <f>SUBSTITUTE("Sp.man: 0.00%",".",IF(VALUE("1.2")=1.2,".",","),2)</f>
        <v>Sp.man: 0.00%</v>
      </c>
      <c r="G232" s="31" t="str">
        <f>SUBSTITUTE("Sp.uti: 0.00%",".",IF(VALUE("1.2")=1.2,".",","),2)</f>
        <v>Sp.uti: 0.00%</v>
      </c>
    </row>
    <row r="233" spans="1:9" x14ac:dyDescent="0.25">
      <c r="A233" s="54" t="s">
        <v>266</v>
      </c>
      <c r="B233" s="55"/>
      <c r="C233" s="55"/>
      <c r="D233" s="55"/>
      <c r="E233" s="55"/>
      <c r="F233" s="55"/>
      <c r="G233" s="55"/>
    </row>
    <row r="234" spans="1:9" x14ac:dyDescent="0.25">
      <c r="A234" s="55"/>
      <c r="B234" s="55"/>
      <c r="C234" s="55"/>
      <c r="D234" s="55"/>
      <c r="E234" s="55"/>
      <c r="F234" s="55"/>
      <c r="G234" s="55"/>
    </row>
    <row r="235" spans="1:9" x14ac:dyDescent="0.25">
      <c r="A235" s="52" t="s">
        <v>27</v>
      </c>
      <c r="B235" s="53"/>
      <c r="C235" s="53"/>
      <c r="D235" s="53"/>
      <c r="E235" s="53"/>
      <c r="F235" s="53"/>
      <c r="G235" s="53"/>
      <c r="H235" s="33"/>
      <c r="I235" s="34"/>
    </row>
    <row r="236" spans="1:9" x14ac:dyDescent="0.25">
      <c r="B236" s="2">
        <v>43</v>
      </c>
      <c r="C236" s="3" t="s">
        <v>267</v>
      </c>
      <c r="D236" s="5" t="s">
        <v>25</v>
      </c>
      <c r="G236" s="6">
        <v>92.5</v>
      </c>
    </row>
    <row r="237" spans="1:9" x14ac:dyDescent="0.25">
      <c r="D237" s="31" t="str">
        <f>SUBSTITUTE("Sp.mat: 0.00%",".",IF(VALUE("1.2")=1.2,".",","),2)</f>
        <v>Sp.mat: 0.00%</v>
      </c>
      <c r="F237" s="31" t="str">
        <f>SUBSTITUTE("Sp.man: 0.00%",".",IF(VALUE("1.2")=1.2,".",","),2)</f>
        <v>Sp.man: 0.00%</v>
      </c>
      <c r="G237" s="31" t="str">
        <f>SUBSTITUTE("Sp.uti: 0.00%",".",IF(VALUE("1.2")=1.2,".",","),2)</f>
        <v>Sp.uti: 0.00%</v>
      </c>
    </row>
    <row r="238" spans="1:9" x14ac:dyDescent="0.25">
      <c r="A238" s="54" t="s">
        <v>268</v>
      </c>
      <c r="B238" s="55"/>
      <c r="C238" s="55"/>
      <c r="D238" s="55"/>
      <c r="E238" s="55"/>
      <c r="F238" s="55"/>
      <c r="G238" s="55"/>
    </row>
    <row r="239" spans="1:9" x14ac:dyDescent="0.25">
      <c r="A239" s="55"/>
      <c r="B239" s="55"/>
      <c r="C239" s="55"/>
      <c r="D239" s="55"/>
      <c r="E239" s="55"/>
      <c r="F239" s="55"/>
      <c r="G239" s="55"/>
    </row>
    <row r="240" spans="1:9" x14ac:dyDescent="0.25">
      <c r="A240" s="56" t="s">
        <v>27</v>
      </c>
      <c r="B240" s="57"/>
      <c r="C240" s="57"/>
      <c r="D240" s="57"/>
      <c r="E240" s="57"/>
      <c r="F240" s="57"/>
      <c r="G240" s="57"/>
      <c r="H240" s="35"/>
      <c r="I240" s="36"/>
    </row>
    <row r="241" spans="1:9" x14ac:dyDescent="0.25">
      <c r="A241" s="58" t="s">
        <v>269</v>
      </c>
      <c r="B241" s="58"/>
      <c r="C241" s="58"/>
      <c r="D241" s="58"/>
      <c r="E241" s="58"/>
      <c r="F241" s="58"/>
      <c r="G241" s="58"/>
      <c r="H241" s="58"/>
      <c r="I241" s="58"/>
    </row>
    <row r="242" spans="1:9" x14ac:dyDescent="0.25">
      <c r="B242" s="2">
        <v>44</v>
      </c>
      <c r="C242" s="3" t="s">
        <v>270</v>
      </c>
      <c r="D242" s="5" t="s">
        <v>25</v>
      </c>
      <c r="G242" s="6">
        <v>92.5</v>
      </c>
    </row>
    <row r="243" spans="1:9" x14ac:dyDescent="0.25">
      <c r="D243" s="31" t="str">
        <f>SUBSTITUTE("Sp.mat: 0.00%",".",IF(VALUE("1.2")=1.2,".",","),2)</f>
        <v>Sp.mat: 0.00%</v>
      </c>
      <c r="F243" s="31" t="str">
        <f>SUBSTITUTE("Sp.man: 0.00%",".",IF(VALUE("1.2")=1.2,".",","),2)</f>
        <v>Sp.man: 0.00%</v>
      </c>
      <c r="G243" s="31" t="str">
        <f>SUBSTITUTE("Sp.uti: 0.00%",".",IF(VALUE("1.2")=1.2,".",","),2)</f>
        <v>Sp.uti: 0.00%</v>
      </c>
    </row>
    <row r="244" spans="1:9" x14ac:dyDescent="0.25">
      <c r="A244" s="54" t="s">
        <v>271</v>
      </c>
      <c r="B244" s="55"/>
      <c r="C244" s="55"/>
      <c r="D244" s="55"/>
      <c r="E244" s="55"/>
      <c r="F244" s="55"/>
      <c r="G244" s="55"/>
    </row>
    <row r="245" spans="1:9" x14ac:dyDescent="0.25">
      <c r="A245" s="55"/>
      <c r="B245" s="55"/>
      <c r="C245" s="55"/>
      <c r="D245" s="55"/>
      <c r="E245" s="55"/>
      <c r="F245" s="55"/>
      <c r="G245" s="55"/>
    </row>
    <row r="246" spans="1:9" x14ac:dyDescent="0.25">
      <c r="A246" s="52" t="s">
        <v>272</v>
      </c>
      <c r="B246" s="53"/>
      <c r="C246" s="53"/>
      <c r="D246" s="53"/>
      <c r="E246" s="53"/>
      <c r="F246" s="53"/>
      <c r="G246" s="53"/>
      <c r="H246" s="33"/>
      <c r="I246" s="34"/>
    </row>
    <row r="247" spans="1:9" x14ac:dyDescent="0.25">
      <c r="B247" s="2">
        <v>45</v>
      </c>
      <c r="C247" s="3" t="s">
        <v>273</v>
      </c>
      <c r="D247" s="5" t="s">
        <v>25</v>
      </c>
      <c r="G247" s="6">
        <v>15</v>
      </c>
    </row>
    <row r="248" spans="1:9" x14ac:dyDescent="0.25">
      <c r="D248" s="31" t="str">
        <f>SUBSTITUTE("Sp.mat: 0.00%",".",IF(VALUE("1.2")=1.2,".",","),2)</f>
        <v>Sp.mat: 0.00%</v>
      </c>
      <c r="F248" s="31" t="str">
        <f>SUBSTITUTE("Sp.man: 0.00%",".",IF(VALUE("1.2")=1.2,".",","),2)</f>
        <v>Sp.man: 0.00%</v>
      </c>
      <c r="G248" s="31" t="str">
        <f>SUBSTITUTE("Sp.uti: 0.00%",".",IF(VALUE("1.2")=1.2,".",","),2)</f>
        <v>Sp.uti: 0.00%</v>
      </c>
    </row>
    <row r="249" spans="1:9" x14ac:dyDescent="0.25">
      <c r="A249" s="54" t="s">
        <v>274</v>
      </c>
      <c r="B249" s="55"/>
      <c r="C249" s="55"/>
      <c r="D249" s="55"/>
      <c r="E249" s="55"/>
      <c r="F249" s="55"/>
      <c r="G249" s="55"/>
    </row>
    <row r="250" spans="1:9" x14ac:dyDescent="0.25">
      <c r="A250" s="55"/>
      <c r="B250" s="55"/>
      <c r="C250" s="55"/>
      <c r="D250" s="55"/>
      <c r="E250" s="55"/>
      <c r="F250" s="55"/>
      <c r="G250" s="55"/>
    </row>
    <row r="251" spans="1:9" x14ac:dyDescent="0.25">
      <c r="A251" s="52" t="s">
        <v>275</v>
      </c>
      <c r="B251" s="53"/>
      <c r="C251" s="53"/>
      <c r="D251" s="53"/>
      <c r="E251" s="53"/>
      <c r="F251" s="53"/>
      <c r="G251" s="53"/>
      <c r="H251" s="33"/>
      <c r="I251" s="34"/>
    </row>
    <row r="252" spans="1:9" x14ac:dyDescent="0.25">
      <c r="B252" s="2">
        <v>46</v>
      </c>
      <c r="C252" s="3" t="s">
        <v>276</v>
      </c>
      <c r="D252" s="5" t="s">
        <v>25</v>
      </c>
      <c r="G252" s="6">
        <v>72.2</v>
      </c>
    </row>
    <row r="253" spans="1:9" x14ac:dyDescent="0.25">
      <c r="D253" s="31" t="str">
        <f>SUBSTITUTE("Sp.mat: 0.00%",".",IF(VALUE("1.2")=1.2,".",","),2)</f>
        <v>Sp.mat: 0.00%</v>
      </c>
      <c r="F253" s="31" t="str">
        <f>SUBSTITUTE("Sp.man: 0.00%",".",IF(VALUE("1.2")=1.2,".",","),2)</f>
        <v>Sp.man: 0.00%</v>
      </c>
      <c r="G253" s="31" t="str">
        <f>SUBSTITUTE("Sp.uti: 0.00%",".",IF(VALUE("1.2")=1.2,".",","),2)</f>
        <v>Sp.uti: 0.00%</v>
      </c>
    </row>
    <row r="254" spans="1:9" x14ac:dyDescent="0.25">
      <c r="A254" s="54" t="s">
        <v>277</v>
      </c>
      <c r="B254" s="55"/>
      <c r="C254" s="55"/>
      <c r="D254" s="55"/>
      <c r="E254" s="55"/>
      <c r="F254" s="55"/>
      <c r="G254" s="55"/>
    </row>
    <row r="255" spans="1:9" x14ac:dyDescent="0.25">
      <c r="A255" s="55"/>
      <c r="B255" s="55"/>
      <c r="C255" s="55"/>
      <c r="D255" s="55"/>
      <c r="E255" s="55"/>
      <c r="F255" s="55"/>
      <c r="G255" s="55"/>
    </row>
    <row r="256" spans="1:9" x14ac:dyDescent="0.25">
      <c r="A256" s="52" t="s">
        <v>27</v>
      </c>
      <c r="B256" s="53"/>
      <c r="C256" s="53"/>
      <c r="D256" s="53"/>
      <c r="E256" s="53"/>
      <c r="F256" s="53"/>
      <c r="G256" s="53"/>
      <c r="H256" s="33"/>
      <c r="I256" s="34"/>
    </row>
    <row r="257" spans="1:9" x14ac:dyDescent="0.25">
      <c r="B257" s="2">
        <v>47</v>
      </c>
      <c r="C257" s="3" t="s">
        <v>278</v>
      </c>
      <c r="D257" s="5" t="s">
        <v>25</v>
      </c>
      <c r="G257" s="6">
        <v>72.2</v>
      </c>
    </row>
    <row r="258" spans="1:9" x14ac:dyDescent="0.25">
      <c r="D258" s="31" t="str">
        <f>SUBSTITUTE("Sp.mat: 0.00%",".",IF(VALUE("1.2")=1.2,".",","),2)</f>
        <v>Sp.mat: 0.00%</v>
      </c>
      <c r="F258" s="31" t="str">
        <f>SUBSTITUTE("Sp.man: 0.00%",".",IF(VALUE("1.2")=1.2,".",","),2)</f>
        <v>Sp.man: 0.00%</v>
      </c>
      <c r="G258" s="31" t="str">
        <f>SUBSTITUTE("Sp.uti: 0.00%",".",IF(VALUE("1.2")=1.2,".",","),2)</f>
        <v>Sp.uti: 0.00%</v>
      </c>
    </row>
    <row r="259" spans="1:9" x14ac:dyDescent="0.25">
      <c r="A259" s="54" t="s">
        <v>279</v>
      </c>
      <c r="B259" s="55"/>
      <c r="C259" s="55"/>
      <c r="D259" s="55"/>
      <c r="E259" s="55"/>
      <c r="F259" s="55"/>
      <c r="G259" s="55"/>
    </row>
    <row r="260" spans="1:9" x14ac:dyDescent="0.25">
      <c r="A260" s="55"/>
      <c r="B260" s="55"/>
      <c r="C260" s="55"/>
      <c r="D260" s="55"/>
      <c r="E260" s="55"/>
      <c r="F260" s="55"/>
      <c r="G260" s="55"/>
    </row>
    <row r="261" spans="1:9" x14ac:dyDescent="0.25">
      <c r="A261" s="52" t="s">
        <v>27</v>
      </c>
      <c r="B261" s="53"/>
      <c r="C261" s="53"/>
      <c r="D261" s="53"/>
      <c r="E261" s="53"/>
      <c r="F261" s="53"/>
      <c r="G261" s="53"/>
      <c r="H261" s="33"/>
      <c r="I261" s="34"/>
    </row>
    <row r="262" spans="1:9" x14ac:dyDescent="0.25">
      <c r="B262" s="2">
        <v>48</v>
      </c>
      <c r="C262" s="3" t="s">
        <v>280</v>
      </c>
      <c r="D262" s="5" t="s">
        <v>76</v>
      </c>
      <c r="G262" s="6">
        <v>115</v>
      </c>
    </row>
    <row r="263" spans="1:9" x14ac:dyDescent="0.25">
      <c r="D263" s="31" t="str">
        <f>SUBSTITUTE("Sp.mat: 0.00%",".",IF(VALUE("1.2")=1.2,".",","),2)</f>
        <v>Sp.mat: 0.00%</v>
      </c>
      <c r="F263" s="31" t="str">
        <f>SUBSTITUTE("Sp.man: 0.00%",".",IF(VALUE("1.2")=1.2,".",","),2)</f>
        <v>Sp.man: 0.00%</v>
      </c>
      <c r="G263" s="31" t="str">
        <f>SUBSTITUTE("Sp.uti: 0.00%",".",IF(VALUE("1.2")=1.2,".",","),2)</f>
        <v>Sp.uti: 0.00%</v>
      </c>
    </row>
    <row r="264" spans="1:9" x14ac:dyDescent="0.25">
      <c r="A264" s="54" t="s">
        <v>281</v>
      </c>
      <c r="B264" s="55"/>
      <c r="C264" s="55"/>
      <c r="D264" s="55"/>
      <c r="E264" s="55"/>
      <c r="F264" s="55"/>
      <c r="G264" s="55"/>
    </row>
    <row r="265" spans="1:9" x14ac:dyDescent="0.25">
      <c r="A265" s="55"/>
      <c r="B265" s="55"/>
      <c r="C265" s="55"/>
      <c r="D265" s="55"/>
      <c r="E265" s="55"/>
      <c r="F265" s="55"/>
      <c r="G265" s="55"/>
    </row>
    <row r="266" spans="1:9" x14ac:dyDescent="0.25">
      <c r="A266" s="52" t="s">
        <v>27</v>
      </c>
      <c r="B266" s="53"/>
      <c r="C266" s="53"/>
      <c r="D266" s="53"/>
      <c r="E266" s="53"/>
      <c r="F266" s="53"/>
      <c r="G266" s="53"/>
      <c r="H266" s="33"/>
      <c r="I266" s="34"/>
    </row>
    <row r="267" spans="1:9" x14ac:dyDescent="0.25">
      <c r="B267" s="2">
        <v>49</v>
      </c>
      <c r="C267" s="3" t="s">
        <v>282</v>
      </c>
      <c r="D267" s="5" t="s">
        <v>76</v>
      </c>
      <c r="G267" s="6">
        <v>125</v>
      </c>
    </row>
    <row r="268" spans="1:9" x14ac:dyDescent="0.25">
      <c r="D268" s="31" t="str">
        <f>SUBSTITUTE("Sp.mat: 0.00%",".",IF(VALUE("1.2")=1.2,".",","),2)</f>
        <v>Sp.mat: 0.00%</v>
      </c>
      <c r="F268" s="31" t="str">
        <f>SUBSTITUTE("Sp.man: 0.00%",".",IF(VALUE("1.2")=1.2,".",","),2)</f>
        <v>Sp.man: 0.00%</v>
      </c>
      <c r="G268" s="31" t="str">
        <f>SUBSTITUTE("Sp.uti: 0.00%",".",IF(VALUE("1.2")=1.2,".",","),2)</f>
        <v>Sp.uti: 0.00%</v>
      </c>
    </row>
    <row r="269" spans="1:9" x14ac:dyDescent="0.25">
      <c r="A269" s="54" t="s">
        <v>283</v>
      </c>
      <c r="B269" s="55"/>
      <c r="C269" s="55"/>
      <c r="D269" s="55"/>
      <c r="E269" s="55"/>
      <c r="F269" s="55"/>
      <c r="G269" s="55"/>
    </row>
    <row r="270" spans="1:9" x14ac:dyDescent="0.25">
      <c r="A270" s="55"/>
      <c r="B270" s="55"/>
      <c r="C270" s="55"/>
      <c r="D270" s="55"/>
      <c r="E270" s="55"/>
      <c r="F270" s="55"/>
      <c r="G270" s="55"/>
    </row>
    <row r="271" spans="1:9" x14ac:dyDescent="0.25">
      <c r="A271" s="52" t="s">
        <v>27</v>
      </c>
      <c r="B271" s="53"/>
      <c r="C271" s="53"/>
      <c r="D271" s="53"/>
      <c r="E271" s="53"/>
      <c r="F271" s="53"/>
      <c r="G271" s="53"/>
      <c r="H271" s="33"/>
      <c r="I271" s="34"/>
    </row>
    <row r="272" spans="1:9" x14ac:dyDescent="0.25">
      <c r="B272" s="2">
        <v>50</v>
      </c>
      <c r="C272" s="3" t="s">
        <v>284</v>
      </c>
      <c r="D272" s="5" t="s">
        <v>25</v>
      </c>
      <c r="G272" s="6">
        <v>21</v>
      </c>
    </row>
    <row r="273" spans="1:9" x14ac:dyDescent="0.25">
      <c r="D273" s="31" t="str">
        <f>SUBSTITUTE("Sp.mat: 0.00%",".",IF(VALUE("1.2")=1.2,".",","),2)</f>
        <v>Sp.mat: 0.00%</v>
      </c>
      <c r="F273" s="31" t="str">
        <f>SUBSTITUTE("Sp.man: 0.00%",".",IF(VALUE("1.2")=1.2,".",","),2)</f>
        <v>Sp.man: 0.00%</v>
      </c>
      <c r="G273" s="31" t="str">
        <f>SUBSTITUTE("Sp.uti: 0.00%",".",IF(VALUE("1.2")=1.2,".",","),2)</f>
        <v>Sp.uti: 0.00%</v>
      </c>
    </row>
    <row r="274" spans="1:9" x14ac:dyDescent="0.25">
      <c r="A274" s="54" t="s">
        <v>285</v>
      </c>
      <c r="B274" s="55"/>
      <c r="C274" s="55"/>
      <c r="D274" s="55"/>
      <c r="E274" s="55"/>
      <c r="F274" s="55"/>
      <c r="G274" s="55"/>
    </row>
    <row r="275" spans="1:9" x14ac:dyDescent="0.25">
      <c r="A275" s="55"/>
      <c r="B275" s="55"/>
      <c r="C275" s="55"/>
      <c r="D275" s="55"/>
      <c r="E275" s="55"/>
      <c r="F275" s="55"/>
      <c r="G275" s="55"/>
    </row>
    <row r="276" spans="1:9" x14ac:dyDescent="0.25">
      <c r="A276" s="52" t="s">
        <v>286</v>
      </c>
      <c r="B276" s="53"/>
      <c r="C276" s="53"/>
      <c r="D276" s="53"/>
      <c r="E276" s="53"/>
      <c r="F276" s="53"/>
      <c r="G276" s="53"/>
      <c r="H276" s="33"/>
      <c r="I276" s="34"/>
    </row>
    <row r="277" spans="1:9" x14ac:dyDescent="0.25">
      <c r="B277" s="2">
        <v>51</v>
      </c>
      <c r="C277" s="3" t="s">
        <v>287</v>
      </c>
      <c r="D277" s="5" t="s">
        <v>25</v>
      </c>
      <c r="G277" s="6">
        <v>45</v>
      </c>
    </row>
    <row r="278" spans="1:9" x14ac:dyDescent="0.25">
      <c r="D278" s="31" t="str">
        <f>SUBSTITUTE("Sp.mat: 200.00%",".",IF(VALUE("1.2")=1.2,".",","),2)</f>
        <v>Sp.mat: 200.00%</v>
      </c>
      <c r="F278" s="31" t="str">
        <f>SUBSTITUTE("Sp.man: 200.00%",".",IF(VALUE("1.2")=1.2,".",","),2)</f>
        <v>Sp.man: 200.00%</v>
      </c>
      <c r="G278" s="31" t="str">
        <f>SUBSTITUTE("Sp.uti: 0.00%",".",IF(VALUE("1.2")=1.2,".",","),2)</f>
        <v>Sp.uti: 0.00%</v>
      </c>
    </row>
    <row r="279" spans="1:9" x14ac:dyDescent="0.25">
      <c r="A279" s="54" t="s">
        <v>288</v>
      </c>
      <c r="B279" s="55"/>
      <c r="C279" s="55"/>
      <c r="D279" s="55"/>
      <c r="E279" s="55"/>
      <c r="F279" s="55"/>
      <c r="G279" s="55"/>
    </row>
    <row r="280" spans="1:9" x14ac:dyDescent="0.25">
      <c r="A280" s="55"/>
      <c r="B280" s="55"/>
      <c r="C280" s="55"/>
      <c r="D280" s="55"/>
      <c r="E280" s="55"/>
      <c r="F280" s="55"/>
      <c r="G280" s="55"/>
    </row>
    <row r="281" spans="1:9" x14ac:dyDescent="0.25">
      <c r="A281" s="56" t="s">
        <v>289</v>
      </c>
      <c r="B281" s="57"/>
      <c r="C281" s="57"/>
      <c r="D281" s="57"/>
      <c r="E281" s="57"/>
      <c r="F281" s="57"/>
      <c r="G281" s="57"/>
      <c r="H281" s="35"/>
      <c r="I281" s="36"/>
    </row>
    <row r="282" spans="1:9" x14ac:dyDescent="0.25">
      <c r="A282" s="58" t="s">
        <v>290</v>
      </c>
      <c r="B282" s="58"/>
      <c r="C282" s="58"/>
      <c r="D282" s="58"/>
      <c r="E282" s="58"/>
      <c r="F282" s="58"/>
      <c r="G282" s="58"/>
      <c r="H282" s="58"/>
      <c r="I282" s="58"/>
    </row>
    <row r="283" spans="1:9" x14ac:dyDescent="0.25">
      <c r="B283" s="2">
        <v>52</v>
      </c>
      <c r="C283" s="3" t="s">
        <v>291</v>
      </c>
      <c r="D283" s="5" t="s">
        <v>25</v>
      </c>
      <c r="G283" s="6">
        <v>45</v>
      </c>
    </row>
    <row r="284" spans="1:9" x14ac:dyDescent="0.25">
      <c r="D284" s="31" t="str">
        <f>SUBSTITUTE("Sp.mat: 0.00%",".",IF(VALUE("1.2")=1.2,".",","),2)</f>
        <v>Sp.mat: 0.00%</v>
      </c>
      <c r="F284" s="31" t="str">
        <f>SUBSTITUTE("Sp.man: 0.00%",".",IF(VALUE("1.2")=1.2,".",","),2)</f>
        <v>Sp.man: 0.00%</v>
      </c>
      <c r="G284" s="31" t="str">
        <f>SUBSTITUTE("Sp.uti: 0.00%",".",IF(VALUE("1.2")=1.2,".",","),2)</f>
        <v>Sp.uti: 0.00%</v>
      </c>
    </row>
    <row r="285" spans="1:9" x14ac:dyDescent="0.25">
      <c r="A285" s="54" t="s">
        <v>292</v>
      </c>
      <c r="B285" s="55"/>
      <c r="C285" s="55"/>
      <c r="D285" s="55"/>
      <c r="E285" s="55"/>
      <c r="F285" s="55"/>
      <c r="G285" s="55"/>
    </row>
    <row r="286" spans="1:9" x14ac:dyDescent="0.25">
      <c r="A286" s="55"/>
      <c r="B286" s="55"/>
      <c r="C286" s="55"/>
      <c r="D286" s="55"/>
      <c r="E286" s="55"/>
      <c r="F286" s="55"/>
      <c r="G286" s="55"/>
    </row>
    <row r="287" spans="1:9" x14ac:dyDescent="0.25">
      <c r="A287" s="52" t="s">
        <v>27</v>
      </c>
      <c r="B287" s="53"/>
      <c r="C287" s="53"/>
      <c r="D287" s="53"/>
      <c r="E287" s="53"/>
      <c r="F287" s="53"/>
      <c r="G287" s="53"/>
      <c r="H287" s="33"/>
      <c r="I287" s="34"/>
    </row>
    <row r="288" spans="1:9" x14ac:dyDescent="0.25">
      <c r="B288" s="2">
        <v>53</v>
      </c>
      <c r="C288" s="3" t="s">
        <v>293</v>
      </c>
      <c r="D288" s="5" t="s">
        <v>25</v>
      </c>
      <c r="G288" s="6">
        <v>35</v>
      </c>
    </row>
    <row r="289" spans="1:9" x14ac:dyDescent="0.25">
      <c r="D289" s="31" t="str">
        <f>SUBSTITUTE("Sp.mat: 0.00%",".",IF(VALUE("1.2")=1.2,".",","),2)</f>
        <v>Sp.mat: 0.00%</v>
      </c>
      <c r="F289" s="31" t="str">
        <f>SUBSTITUTE("Sp.man: 0.00%",".",IF(VALUE("1.2")=1.2,".",","),2)</f>
        <v>Sp.man: 0.00%</v>
      </c>
      <c r="G289" s="31" t="str">
        <f>SUBSTITUTE("Sp.uti: 0.00%",".",IF(VALUE("1.2")=1.2,".",","),2)</f>
        <v>Sp.uti: 0.00%</v>
      </c>
    </row>
    <row r="290" spans="1:9" x14ac:dyDescent="0.25">
      <c r="A290" s="54" t="s">
        <v>294</v>
      </c>
      <c r="B290" s="55"/>
      <c r="C290" s="55"/>
      <c r="D290" s="55"/>
      <c r="E290" s="55"/>
      <c r="F290" s="55"/>
      <c r="G290" s="55"/>
    </row>
    <row r="291" spans="1:9" x14ac:dyDescent="0.25">
      <c r="A291" s="55"/>
      <c r="B291" s="55"/>
      <c r="C291" s="55"/>
      <c r="D291" s="55"/>
      <c r="E291" s="55"/>
      <c r="F291" s="55"/>
      <c r="G291" s="55"/>
    </row>
    <row r="292" spans="1:9" x14ac:dyDescent="0.25">
      <c r="A292" s="56" t="s">
        <v>27</v>
      </c>
      <c r="B292" s="57"/>
      <c r="C292" s="57"/>
      <c r="D292" s="57"/>
      <c r="E292" s="57"/>
      <c r="F292" s="57"/>
      <c r="G292" s="57"/>
      <c r="H292" s="35"/>
      <c r="I292" s="36"/>
    </row>
    <row r="293" spans="1:9" x14ac:dyDescent="0.25">
      <c r="A293" s="59" t="s">
        <v>295</v>
      </c>
      <c r="B293" s="59"/>
      <c r="C293" s="59"/>
      <c r="D293" s="59"/>
      <c r="E293" s="59"/>
      <c r="F293" s="59"/>
      <c r="G293" s="59"/>
      <c r="H293" s="59"/>
      <c r="I293" s="59"/>
    </row>
    <row r="294" spans="1:9" x14ac:dyDescent="0.25">
      <c r="A294" s="53" t="s">
        <v>296</v>
      </c>
      <c r="B294" s="53"/>
      <c r="C294" s="53"/>
      <c r="D294" s="53"/>
      <c r="E294" s="53"/>
      <c r="F294" s="53"/>
      <c r="G294" s="53"/>
      <c r="H294" s="53"/>
      <c r="I294" s="53"/>
    </row>
    <row r="295" spans="1:9" x14ac:dyDescent="0.25">
      <c r="B295" s="2">
        <v>54</v>
      </c>
      <c r="C295" s="3" t="s">
        <v>297</v>
      </c>
      <c r="D295" s="5" t="s">
        <v>25</v>
      </c>
      <c r="G295" s="6">
        <v>175</v>
      </c>
    </row>
    <row r="296" spans="1:9" x14ac:dyDescent="0.25">
      <c r="D296" s="31" t="str">
        <f>SUBSTITUTE("Sp.mat: 0.00%",".",IF(VALUE("1.2")=1.2,".",","),2)</f>
        <v>Sp.mat: 0.00%</v>
      </c>
      <c r="F296" s="31" t="str">
        <f>SUBSTITUTE("Sp.man: 0.00%",".",IF(VALUE("1.2")=1.2,".",","),2)</f>
        <v>Sp.man: 0.00%</v>
      </c>
      <c r="G296" s="31" t="str">
        <f>SUBSTITUTE("Sp.uti: 0.00%",".",IF(VALUE("1.2")=1.2,".",","),2)</f>
        <v>Sp.uti: 0.00%</v>
      </c>
    </row>
    <row r="297" spans="1:9" x14ac:dyDescent="0.25">
      <c r="A297" s="54" t="s">
        <v>298</v>
      </c>
      <c r="B297" s="55"/>
      <c r="C297" s="55"/>
      <c r="D297" s="55"/>
      <c r="E297" s="55"/>
      <c r="F297" s="55"/>
      <c r="G297" s="55"/>
    </row>
    <row r="298" spans="1:9" x14ac:dyDescent="0.25">
      <c r="A298" s="55"/>
      <c r="B298" s="55"/>
      <c r="C298" s="55"/>
      <c r="D298" s="55"/>
      <c r="E298" s="55"/>
      <c r="F298" s="55"/>
      <c r="G298" s="55"/>
    </row>
    <row r="299" spans="1:9" x14ac:dyDescent="0.25">
      <c r="A299" s="56" t="s">
        <v>27</v>
      </c>
      <c r="B299" s="57"/>
      <c r="C299" s="57"/>
      <c r="D299" s="57"/>
      <c r="E299" s="57"/>
      <c r="F299" s="57"/>
      <c r="G299" s="57"/>
      <c r="H299" s="35"/>
      <c r="I299" s="36"/>
    </row>
    <row r="300" spans="1:9" x14ac:dyDescent="0.25">
      <c r="A300" s="59" t="s">
        <v>299</v>
      </c>
      <c r="B300" s="59"/>
      <c r="C300" s="59"/>
      <c r="D300" s="59"/>
      <c r="E300" s="59"/>
      <c r="F300" s="59"/>
      <c r="G300" s="59"/>
      <c r="H300" s="59"/>
      <c r="I300" s="59"/>
    </row>
    <row r="301" spans="1:9" x14ac:dyDescent="0.25">
      <c r="A301" s="53" t="s">
        <v>300</v>
      </c>
      <c r="B301" s="53"/>
      <c r="C301" s="53"/>
      <c r="D301" s="53"/>
      <c r="E301" s="53"/>
      <c r="F301" s="53"/>
      <c r="G301" s="53"/>
      <c r="H301" s="53"/>
      <c r="I301" s="53"/>
    </row>
    <row r="302" spans="1:9" x14ac:dyDescent="0.25">
      <c r="B302" s="2">
        <v>55</v>
      </c>
      <c r="C302" s="3" t="s">
        <v>301</v>
      </c>
      <c r="D302" s="5" t="s">
        <v>76</v>
      </c>
      <c r="G302" s="6">
        <v>30</v>
      </c>
    </row>
    <row r="303" spans="1:9" x14ac:dyDescent="0.25">
      <c r="D303" s="31" t="str">
        <f>SUBSTITUTE("Sp.mat: 0.00%",".",IF(VALUE("1.2")=1.2,".",","),2)</f>
        <v>Sp.mat: 0.00%</v>
      </c>
      <c r="F303" s="31" t="str">
        <f>SUBSTITUTE("Sp.man: 0.00%",".",IF(VALUE("1.2")=1.2,".",","),2)</f>
        <v>Sp.man: 0.00%</v>
      </c>
      <c r="G303" s="31" t="str">
        <f>SUBSTITUTE("Sp.uti: 0.00%",".",IF(VALUE("1.2")=1.2,".",","),2)</f>
        <v>Sp.uti: 0.00%</v>
      </c>
    </row>
    <row r="304" spans="1:9" x14ac:dyDescent="0.25">
      <c r="A304" s="54" t="s">
        <v>302</v>
      </c>
      <c r="B304" s="55"/>
      <c r="C304" s="55"/>
      <c r="D304" s="55"/>
      <c r="E304" s="55"/>
      <c r="F304" s="55"/>
      <c r="G304" s="55"/>
    </row>
    <row r="305" spans="1:9" x14ac:dyDescent="0.25">
      <c r="A305" s="55"/>
      <c r="B305" s="55"/>
      <c r="C305" s="55"/>
      <c r="D305" s="55"/>
      <c r="E305" s="55"/>
      <c r="F305" s="55"/>
      <c r="G305" s="55"/>
    </row>
    <row r="306" spans="1:9" x14ac:dyDescent="0.25">
      <c r="A306" s="52" t="s">
        <v>303</v>
      </c>
      <c r="B306" s="53"/>
      <c r="C306" s="53"/>
      <c r="D306" s="53"/>
      <c r="E306" s="53"/>
      <c r="F306" s="53"/>
      <c r="G306" s="53"/>
      <c r="H306" s="33"/>
      <c r="I306" s="34"/>
    </row>
    <row r="307" spans="1:9" x14ac:dyDescent="0.25">
      <c r="B307" s="2">
        <v>56</v>
      </c>
      <c r="C307" s="3" t="s">
        <v>304</v>
      </c>
      <c r="D307" s="5" t="s">
        <v>52</v>
      </c>
      <c r="G307" s="6">
        <v>746</v>
      </c>
    </row>
    <row r="308" spans="1:9" x14ac:dyDescent="0.25">
      <c r="D308" s="31" t="str">
        <f>SUBSTITUTE("Sp.mat: 0.00%",".",IF(VALUE("1.2")=1.2,".",","),2)</f>
        <v>Sp.mat: 0.00%</v>
      </c>
      <c r="F308" s="31" t="str">
        <f>SUBSTITUTE("Sp.man: 0.00%",".",IF(VALUE("1.2")=1.2,".",","),2)</f>
        <v>Sp.man: 0.00%</v>
      </c>
      <c r="G308" s="31" t="str">
        <f>SUBSTITUTE("Sp.uti: 0.00%",".",IF(VALUE("1.2")=1.2,".",","),2)</f>
        <v>Sp.uti: 0.00%</v>
      </c>
    </row>
    <row r="309" spans="1:9" x14ac:dyDescent="0.25">
      <c r="A309" s="54" t="s">
        <v>305</v>
      </c>
      <c r="B309" s="55"/>
      <c r="C309" s="55"/>
      <c r="D309" s="55"/>
      <c r="E309" s="55"/>
      <c r="F309" s="55"/>
      <c r="G309" s="55"/>
    </row>
    <row r="310" spans="1:9" x14ac:dyDescent="0.25">
      <c r="A310" s="55"/>
      <c r="B310" s="55"/>
      <c r="C310" s="55"/>
      <c r="D310" s="55"/>
      <c r="E310" s="55"/>
      <c r="F310" s="55"/>
      <c r="G310" s="55"/>
    </row>
    <row r="311" spans="1:9" x14ac:dyDescent="0.25">
      <c r="A311" s="52" t="s">
        <v>27</v>
      </c>
      <c r="B311" s="53"/>
      <c r="C311" s="53"/>
      <c r="D311" s="53"/>
      <c r="E311" s="53"/>
      <c r="F311" s="53"/>
      <c r="G311" s="53"/>
      <c r="H311" s="33"/>
      <c r="I311" s="34"/>
    </row>
    <row r="312" spans="1:9" x14ac:dyDescent="0.25">
      <c r="B312" s="2">
        <v>57</v>
      </c>
      <c r="C312" s="3" t="s">
        <v>306</v>
      </c>
      <c r="D312" s="5" t="s">
        <v>25</v>
      </c>
      <c r="G312" s="6">
        <v>631</v>
      </c>
    </row>
    <row r="313" spans="1:9" x14ac:dyDescent="0.25">
      <c r="D313" s="31" t="str">
        <f>SUBSTITUTE("Sp.mat: 0.00%",".",IF(VALUE("1.2")=1.2,".",","),2)</f>
        <v>Sp.mat: 0.00%</v>
      </c>
      <c r="F313" s="31" t="str">
        <f>SUBSTITUTE("Sp.man: 0.00%",".",IF(VALUE("1.2")=1.2,".",","),2)</f>
        <v>Sp.man: 0.00%</v>
      </c>
      <c r="G313" s="31" t="str">
        <f>SUBSTITUTE("Sp.uti: 0.00%",".",IF(VALUE("1.2")=1.2,".",","),2)</f>
        <v>Sp.uti: 0.00%</v>
      </c>
    </row>
    <row r="314" spans="1:9" x14ac:dyDescent="0.25">
      <c r="A314" s="54" t="s">
        <v>307</v>
      </c>
      <c r="B314" s="55"/>
      <c r="C314" s="55"/>
      <c r="D314" s="55"/>
      <c r="E314" s="55"/>
      <c r="F314" s="55"/>
      <c r="G314" s="55"/>
    </row>
    <row r="315" spans="1:9" x14ac:dyDescent="0.25">
      <c r="A315" s="55"/>
      <c r="B315" s="55"/>
      <c r="C315" s="55"/>
      <c r="D315" s="55"/>
      <c r="E315" s="55"/>
      <c r="F315" s="55"/>
      <c r="G315" s="55"/>
    </row>
    <row r="316" spans="1:9" x14ac:dyDescent="0.25">
      <c r="A316" s="52" t="s">
        <v>195</v>
      </c>
      <c r="B316" s="53"/>
      <c r="C316" s="53"/>
      <c r="D316" s="53"/>
      <c r="E316" s="53"/>
      <c r="F316" s="53"/>
      <c r="G316" s="53"/>
      <c r="H316" s="33"/>
      <c r="I316" s="34"/>
    </row>
    <row r="317" spans="1:9" x14ac:dyDescent="0.25">
      <c r="B317" s="2">
        <v>58</v>
      </c>
      <c r="C317" s="3" t="s">
        <v>308</v>
      </c>
      <c r="D317" s="5" t="s">
        <v>25</v>
      </c>
      <c r="G317" s="6">
        <v>631</v>
      </c>
    </row>
    <row r="318" spans="1:9" x14ac:dyDescent="0.25">
      <c r="D318" s="31" t="str">
        <f>SUBSTITUTE("Sp.mat: 0.00%",".",IF(VALUE("1.2")=1.2,".",","),2)</f>
        <v>Sp.mat: 0.00%</v>
      </c>
      <c r="F318" s="31" t="str">
        <f>SUBSTITUTE("Sp.man: 0.00%",".",IF(VALUE("1.2")=1.2,".",","),2)</f>
        <v>Sp.man: 0.00%</v>
      </c>
      <c r="G318" s="31" t="str">
        <f>SUBSTITUTE("Sp.uti: 0.00%",".",IF(VALUE("1.2")=1.2,".",","),2)</f>
        <v>Sp.uti: 0.00%</v>
      </c>
    </row>
    <row r="319" spans="1:9" x14ac:dyDescent="0.25">
      <c r="A319" s="54" t="s">
        <v>309</v>
      </c>
      <c r="B319" s="55"/>
      <c r="C319" s="55"/>
      <c r="D319" s="55"/>
      <c r="E319" s="55"/>
      <c r="F319" s="55"/>
      <c r="G319" s="55"/>
    </row>
    <row r="320" spans="1:9" x14ac:dyDescent="0.25">
      <c r="A320" s="55"/>
      <c r="B320" s="55"/>
      <c r="C320" s="55"/>
      <c r="D320" s="55"/>
      <c r="E320" s="55"/>
      <c r="F320" s="55"/>
      <c r="G320" s="55"/>
    </row>
    <row r="321" spans="1:9" x14ac:dyDescent="0.25">
      <c r="A321" s="52" t="s">
        <v>27</v>
      </c>
      <c r="B321" s="53"/>
      <c r="C321" s="53"/>
      <c r="D321" s="53"/>
      <c r="E321" s="53"/>
      <c r="F321" s="53"/>
      <c r="G321" s="53"/>
      <c r="H321" s="33"/>
      <c r="I321" s="34"/>
    </row>
    <row r="322" spans="1:9" x14ac:dyDescent="0.25">
      <c r="B322" s="2">
        <v>59</v>
      </c>
      <c r="C322" s="3" t="s">
        <v>310</v>
      </c>
      <c r="D322" s="5" t="s">
        <v>25</v>
      </c>
      <c r="G322" s="6">
        <v>631</v>
      </c>
    </row>
    <row r="323" spans="1:9" x14ac:dyDescent="0.25">
      <c r="D323" s="31" t="str">
        <f>SUBSTITUTE("Sp.mat: 0.00%",".",IF(VALUE("1.2")=1.2,".",","),2)</f>
        <v>Sp.mat: 0.00%</v>
      </c>
      <c r="F323" s="31" t="str">
        <f>SUBSTITUTE("Sp.man: 0.00%",".",IF(VALUE("1.2")=1.2,".",","),2)</f>
        <v>Sp.man: 0.00%</v>
      </c>
      <c r="G323" s="31" t="str">
        <f>SUBSTITUTE("Sp.uti: 0.00%",".",IF(VALUE("1.2")=1.2,".",","),2)</f>
        <v>Sp.uti: 0.00%</v>
      </c>
    </row>
    <row r="324" spans="1:9" x14ac:dyDescent="0.25">
      <c r="A324" s="54" t="s">
        <v>311</v>
      </c>
      <c r="B324" s="55"/>
      <c r="C324" s="55"/>
      <c r="D324" s="55"/>
      <c r="E324" s="55"/>
      <c r="F324" s="55"/>
      <c r="G324" s="55"/>
    </row>
    <row r="325" spans="1:9" x14ac:dyDescent="0.25">
      <c r="A325" s="55"/>
      <c r="B325" s="55"/>
      <c r="C325" s="55"/>
      <c r="D325" s="55"/>
      <c r="E325" s="55"/>
      <c r="F325" s="55"/>
      <c r="G325" s="55"/>
    </row>
    <row r="326" spans="1:9" x14ac:dyDescent="0.25">
      <c r="A326" s="52" t="s">
        <v>27</v>
      </c>
      <c r="B326" s="53"/>
      <c r="C326" s="53"/>
      <c r="D326" s="53"/>
      <c r="E326" s="53"/>
      <c r="F326" s="53"/>
      <c r="G326" s="53"/>
      <c r="H326" s="33"/>
      <c r="I326" s="34"/>
    </row>
    <row r="327" spans="1:9" x14ac:dyDescent="0.25">
      <c r="B327" s="2">
        <v>60</v>
      </c>
      <c r="C327" s="3" t="s">
        <v>312</v>
      </c>
      <c r="D327" s="5" t="s">
        <v>25</v>
      </c>
      <c r="G327" s="6">
        <v>197.02</v>
      </c>
    </row>
    <row r="328" spans="1:9" x14ac:dyDescent="0.25">
      <c r="D328" s="31" t="str">
        <f>SUBSTITUTE("Sp.mat: 0.00%",".",IF(VALUE("1.2")=1.2,".",","),2)</f>
        <v>Sp.mat: 0.00%</v>
      </c>
      <c r="F328" s="31" t="str">
        <f>SUBSTITUTE("Sp.man: 0.00%",".",IF(VALUE("1.2")=1.2,".",","),2)</f>
        <v>Sp.man: 0.00%</v>
      </c>
      <c r="G328" s="31" t="str">
        <f>SUBSTITUTE("Sp.uti: 0.00%",".",IF(VALUE("1.2")=1.2,".",","),2)</f>
        <v>Sp.uti: 0.00%</v>
      </c>
    </row>
    <row r="329" spans="1:9" x14ac:dyDescent="0.25">
      <c r="A329" s="54" t="s">
        <v>313</v>
      </c>
      <c r="B329" s="55"/>
      <c r="C329" s="55"/>
      <c r="D329" s="55"/>
      <c r="E329" s="55"/>
      <c r="F329" s="55"/>
      <c r="G329" s="55"/>
    </row>
    <row r="330" spans="1:9" x14ac:dyDescent="0.25">
      <c r="A330" s="55"/>
      <c r="B330" s="55"/>
      <c r="C330" s="55"/>
      <c r="D330" s="55"/>
      <c r="E330" s="55"/>
      <c r="F330" s="55"/>
      <c r="G330" s="55"/>
    </row>
    <row r="331" spans="1:9" x14ac:dyDescent="0.25">
      <c r="A331" s="52" t="s">
        <v>195</v>
      </c>
      <c r="B331" s="53"/>
      <c r="C331" s="53"/>
      <c r="D331" s="53"/>
      <c r="E331" s="53"/>
      <c r="F331" s="53"/>
      <c r="G331" s="53"/>
      <c r="H331" s="33"/>
      <c r="I331" s="34"/>
    </row>
    <row r="332" spans="1:9" x14ac:dyDescent="0.25">
      <c r="B332" s="2">
        <v>61</v>
      </c>
      <c r="C332" s="3" t="s">
        <v>314</v>
      </c>
      <c r="D332" s="5" t="s">
        <v>25</v>
      </c>
      <c r="G332" s="6">
        <v>1558.94</v>
      </c>
    </row>
    <row r="333" spans="1:9" x14ac:dyDescent="0.25">
      <c r="D333" s="31" t="str">
        <f>SUBSTITUTE("Sp.mat: 0.00%",".",IF(VALUE("1.2")=1.2,".",","),2)</f>
        <v>Sp.mat: 0.00%</v>
      </c>
      <c r="F333" s="31" t="str">
        <f>SUBSTITUTE("Sp.man: 0.00%",".",IF(VALUE("1.2")=1.2,".",","),2)</f>
        <v>Sp.man: 0.00%</v>
      </c>
      <c r="G333" s="31" t="str">
        <f>SUBSTITUTE("Sp.uti: 0.00%",".",IF(VALUE("1.2")=1.2,".",","),2)</f>
        <v>Sp.uti: 0.00%</v>
      </c>
    </row>
    <row r="334" spans="1:9" x14ac:dyDescent="0.25">
      <c r="A334" s="54" t="s">
        <v>315</v>
      </c>
      <c r="B334" s="55"/>
      <c r="C334" s="55"/>
      <c r="D334" s="55"/>
      <c r="E334" s="55"/>
      <c r="F334" s="55"/>
      <c r="G334" s="55"/>
    </row>
    <row r="335" spans="1:9" x14ac:dyDescent="0.25">
      <c r="A335" s="55"/>
      <c r="B335" s="55"/>
      <c r="C335" s="55"/>
      <c r="D335" s="55"/>
      <c r="E335" s="55"/>
      <c r="F335" s="55"/>
      <c r="G335" s="55"/>
    </row>
    <row r="336" spans="1:9" x14ac:dyDescent="0.25">
      <c r="A336" s="52" t="s">
        <v>27</v>
      </c>
      <c r="B336" s="53"/>
      <c r="C336" s="53"/>
      <c r="D336" s="53"/>
      <c r="E336" s="53"/>
      <c r="F336" s="53"/>
      <c r="G336" s="53"/>
      <c r="H336" s="33"/>
      <c r="I336" s="34"/>
    </row>
    <row r="337" spans="1:9" x14ac:dyDescent="0.25">
      <c r="B337" s="2">
        <v>62</v>
      </c>
      <c r="C337" s="3" t="s">
        <v>316</v>
      </c>
      <c r="D337" s="5" t="s">
        <v>25</v>
      </c>
      <c r="G337" s="6">
        <v>141.06</v>
      </c>
    </row>
    <row r="338" spans="1:9" x14ac:dyDescent="0.25">
      <c r="D338" s="31" t="str">
        <f>SUBSTITUTE("Sp.mat: 0.00%",".",IF(VALUE("1.2")=1.2,".",","),2)</f>
        <v>Sp.mat: 0.00%</v>
      </c>
      <c r="F338" s="31" t="str">
        <f>SUBSTITUTE("Sp.man: 0.00%",".",IF(VALUE("1.2")=1.2,".",","),2)</f>
        <v>Sp.man: 0.00%</v>
      </c>
      <c r="G338" s="31" t="str">
        <f>SUBSTITUTE("Sp.uti: 0.00%",".",IF(VALUE("1.2")=1.2,".",","),2)</f>
        <v>Sp.uti: 0.00%</v>
      </c>
    </row>
    <row r="339" spans="1:9" x14ac:dyDescent="0.25">
      <c r="A339" s="54" t="s">
        <v>317</v>
      </c>
      <c r="B339" s="55"/>
      <c r="C339" s="55"/>
      <c r="D339" s="55"/>
      <c r="E339" s="55"/>
      <c r="F339" s="55"/>
      <c r="G339" s="55"/>
    </row>
    <row r="340" spans="1:9" x14ac:dyDescent="0.25">
      <c r="A340" s="55"/>
      <c r="B340" s="55"/>
      <c r="C340" s="55"/>
      <c r="D340" s="55"/>
      <c r="E340" s="55"/>
      <c r="F340" s="55"/>
      <c r="G340" s="55"/>
    </row>
    <row r="341" spans="1:9" x14ac:dyDescent="0.25">
      <c r="A341" s="52" t="s">
        <v>318</v>
      </c>
      <c r="B341" s="53"/>
      <c r="C341" s="53"/>
      <c r="D341" s="53"/>
      <c r="E341" s="53"/>
      <c r="F341" s="53"/>
      <c r="G341" s="53"/>
      <c r="H341" s="33"/>
      <c r="I341" s="34"/>
    </row>
    <row r="342" spans="1:9" x14ac:dyDescent="0.25">
      <c r="B342" s="2">
        <v>63</v>
      </c>
      <c r="C342" s="3" t="s">
        <v>319</v>
      </c>
      <c r="D342" s="5" t="s">
        <v>25</v>
      </c>
      <c r="G342" s="6">
        <v>1058.93</v>
      </c>
    </row>
    <row r="343" spans="1:9" x14ac:dyDescent="0.25">
      <c r="D343" s="31" t="str">
        <f>SUBSTITUTE("Sp.mat: 0.00%",".",IF(VALUE("1.2")=1.2,".",","),2)</f>
        <v>Sp.mat: 0.00%</v>
      </c>
      <c r="F343" s="31" t="str">
        <f>SUBSTITUTE("Sp.man: 0.00%",".",IF(VALUE("1.2")=1.2,".",","),2)</f>
        <v>Sp.man: 0.00%</v>
      </c>
      <c r="G343" s="31" t="str">
        <f>SUBSTITUTE("Sp.uti: 0.00%",".",IF(VALUE("1.2")=1.2,".",","),2)</f>
        <v>Sp.uti: 0.00%</v>
      </c>
    </row>
    <row r="344" spans="1:9" x14ac:dyDescent="0.25">
      <c r="A344" s="54" t="s">
        <v>320</v>
      </c>
      <c r="B344" s="55"/>
      <c r="C344" s="55"/>
      <c r="D344" s="55"/>
      <c r="E344" s="55"/>
      <c r="F344" s="55"/>
      <c r="G344" s="55"/>
    </row>
    <row r="345" spans="1:9" x14ac:dyDescent="0.25">
      <c r="A345" s="55"/>
      <c r="B345" s="55"/>
      <c r="C345" s="55"/>
      <c r="D345" s="55"/>
      <c r="E345" s="55"/>
      <c r="F345" s="55"/>
      <c r="G345" s="55"/>
    </row>
    <row r="346" spans="1:9" x14ac:dyDescent="0.25">
      <c r="A346" s="56" t="s">
        <v>27</v>
      </c>
      <c r="B346" s="57"/>
      <c r="C346" s="57"/>
      <c r="D346" s="57"/>
      <c r="E346" s="57"/>
      <c r="F346" s="57"/>
      <c r="G346" s="57"/>
      <c r="H346" s="35"/>
      <c r="I346" s="36"/>
    </row>
    <row r="347" spans="1:9" x14ac:dyDescent="0.25">
      <c r="A347" s="59" t="s">
        <v>321</v>
      </c>
      <c r="B347" s="59"/>
      <c r="C347" s="59"/>
      <c r="D347" s="59"/>
      <c r="E347" s="59"/>
      <c r="F347" s="59"/>
      <c r="G347" s="59"/>
      <c r="H347" s="59"/>
      <c r="I347" s="59"/>
    </row>
    <row r="348" spans="1:9" x14ac:dyDescent="0.25">
      <c r="A348" s="53" t="s">
        <v>322</v>
      </c>
      <c r="B348" s="53"/>
      <c r="C348" s="53"/>
      <c r="D348" s="53"/>
      <c r="E348" s="53"/>
      <c r="F348" s="53"/>
      <c r="G348" s="53"/>
      <c r="H348" s="53"/>
      <c r="I348" s="53"/>
    </row>
    <row r="349" spans="1:9" x14ac:dyDescent="0.25">
      <c r="B349" s="2">
        <v>64</v>
      </c>
      <c r="C349" s="3" t="s">
        <v>323</v>
      </c>
      <c r="D349" s="5" t="s">
        <v>25</v>
      </c>
      <c r="G349" s="6">
        <v>197.02</v>
      </c>
    </row>
    <row r="350" spans="1:9" x14ac:dyDescent="0.25">
      <c r="D350" s="31" t="str">
        <f>SUBSTITUTE("Sp.mat: 0.00%",".",IF(VALUE("1.2")=1.2,".",","),2)</f>
        <v>Sp.mat: 0.00%</v>
      </c>
      <c r="F350" s="31" t="str">
        <f>SUBSTITUTE("Sp.man: 0.00%",".",IF(VALUE("1.2")=1.2,".",","),2)</f>
        <v>Sp.man: 0.00%</v>
      </c>
      <c r="G350" s="31" t="str">
        <f>SUBSTITUTE("Sp.uti: 0.00%",".",IF(VALUE("1.2")=1.2,".",","),2)</f>
        <v>Sp.uti: 0.00%</v>
      </c>
    </row>
    <row r="351" spans="1:9" x14ac:dyDescent="0.25">
      <c r="A351" s="54" t="s">
        <v>324</v>
      </c>
      <c r="B351" s="55"/>
      <c r="C351" s="55"/>
      <c r="D351" s="55"/>
      <c r="E351" s="55"/>
      <c r="F351" s="55"/>
      <c r="G351" s="55"/>
    </row>
    <row r="352" spans="1:9" x14ac:dyDescent="0.25">
      <c r="A352" s="55"/>
      <c r="B352" s="55"/>
      <c r="C352" s="55"/>
      <c r="D352" s="55"/>
      <c r="E352" s="55"/>
      <c r="F352" s="55"/>
      <c r="G352" s="55"/>
    </row>
    <row r="353" spans="1:9" x14ac:dyDescent="0.25">
      <c r="A353" s="52" t="s">
        <v>325</v>
      </c>
      <c r="B353" s="53"/>
      <c r="C353" s="53"/>
      <c r="D353" s="53"/>
      <c r="E353" s="53"/>
      <c r="F353" s="53"/>
      <c r="G353" s="53"/>
      <c r="H353" s="33"/>
      <c r="I353" s="34"/>
    </row>
    <row r="354" spans="1:9" x14ac:dyDescent="0.25">
      <c r="B354" s="2">
        <v>65</v>
      </c>
      <c r="C354" s="3" t="s">
        <v>326</v>
      </c>
      <c r="D354" s="5" t="s">
        <v>25</v>
      </c>
      <c r="G354" s="6">
        <v>45</v>
      </c>
    </row>
    <row r="355" spans="1:9" x14ac:dyDescent="0.25">
      <c r="D355" s="31" t="str">
        <f>SUBSTITUTE("Sp.mat: 0.00%",".",IF(VALUE("1.2")=1.2,".",","),2)</f>
        <v>Sp.mat: 0.00%</v>
      </c>
      <c r="F355" s="31" t="str">
        <f>SUBSTITUTE("Sp.man: 0.00%",".",IF(VALUE("1.2")=1.2,".",","),2)</f>
        <v>Sp.man: 0.00%</v>
      </c>
      <c r="G355" s="31" t="str">
        <f>SUBSTITUTE("Sp.uti: 0.00%",".",IF(VALUE("1.2")=1.2,".",","),2)</f>
        <v>Sp.uti: 0.00%</v>
      </c>
    </row>
    <row r="356" spans="1:9" x14ac:dyDescent="0.25">
      <c r="A356" s="54" t="s">
        <v>327</v>
      </c>
      <c r="B356" s="55"/>
      <c r="C356" s="55"/>
      <c r="D356" s="55"/>
      <c r="E356" s="55"/>
      <c r="F356" s="55"/>
      <c r="G356" s="55"/>
    </row>
    <row r="357" spans="1:9" x14ac:dyDescent="0.25">
      <c r="A357" s="55"/>
      <c r="B357" s="55"/>
      <c r="C357" s="55"/>
      <c r="D357" s="55"/>
      <c r="E357" s="55"/>
      <c r="F357" s="55"/>
      <c r="G357" s="55"/>
    </row>
    <row r="358" spans="1:9" x14ac:dyDescent="0.25">
      <c r="A358" s="52" t="s">
        <v>27</v>
      </c>
      <c r="B358" s="53"/>
      <c r="C358" s="53"/>
      <c r="D358" s="53"/>
      <c r="E358" s="53"/>
      <c r="F358" s="53"/>
      <c r="G358" s="53"/>
      <c r="H358" s="33"/>
      <c r="I358" s="34"/>
    </row>
    <row r="359" spans="1:9" x14ac:dyDescent="0.25">
      <c r="B359" s="2">
        <v>66</v>
      </c>
      <c r="C359" s="3" t="s">
        <v>328</v>
      </c>
      <c r="D359" s="5" t="s">
        <v>25</v>
      </c>
      <c r="G359" s="6">
        <v>141.06</v>
      </c>
    </row>
    <row r="360" spans="1:9" x14ac:dyDescent="0.25">
      <c r="D360" s="31" t="str">
        <f>SUBSTITUTE("Sp.mat: 0.00%",".",IF(VALUE("1.2")=1.2,".",","),2)</f>
        <v>Sp.mat: 0.00%</v>
      </c>
      <c r="F360" s="31" t="str">
        <f>SUBSTITUTE("Sp.man: 0.00%",".",IF(VALUE("1.2")=1.2,".",","),2)</f>
        <v>Sp.man: 0.00%</v>
      </c>
      <c r="G360" s="31" t="str">
        <f>SUBSTITUTE("Sp.uti: 0.00%",".",IF(VALUE("1.2")=1.2,".",","),2)</f>
        <v>Sp.uti: 0.00%</v>
      </c>
    </row>
    <row r="361" spans="1:9" x14ac:dyDescent="0.25">
      <c r="A361" s="54" t="s">
        <v>329</v>
      </c>
      <c r="B361" s="55"/>
      <c r="C361" s="55"/>
      <c r="D361" s="55"/>
      <c r="E361" s="55"/>
      <c r="F361" s="55"/>
      <c r="G361" s="55"/>
    </row>
    <row r="362" spans="1:9" x14ac:dyDescent="0.25">
      <c r="A362" s="55"/>
      <c r="B362" s="55"/>
      <c r="C362" s="55"/>
      <c r="D362" s="55"/>
      <c r="E362" s="55"/>
      <c r="F362" s="55"/>
      <c r="G362" s="55"/>
    </row>
    <row r="363" spans="1:9" x14ac:dyDescent="0.25">
      <c r="A363" s="56" t="s">
        <v>27</v>
      </c>
      <c r="B363" s="57"/>
      <c r="C363" s="57"/>
      <c r="D363" s="57"/>
      <c r="E363" s="57"/>
      <c r="F363" s="57"/>
      <c r="G363" s="57"/>
      <c r="H363" s="35"/>
      <c r="I363" s="36"/>
    </row>
    <row r="364" spans="1:9" x14ac:dyDescent="0.25">
      <c r="A364" s="58" t="s">
        <v>330</v>
      </c>
      <c r="B364" s="58"/>
      <c r="C364" s="58"/>
      <c r="D364" s="58"/>
      <c r="E364" s="58"/>
      <c r="F364" s="58"/>
      <c r="G364" s="58"/>
      <c r="H364" s="58"/>
      <c r="I364" s="58"/>
    </row>
    <row r="365" spans="1:9" x14ac:dyDescent="0.25">
      <c r="B365" s="2">
        <v>67</v>
      </c>
      <c r="C365" s="3" t="s">
        <v>331</v>
      </c>
      <c r="D365" s="5" t="s">
        <v>25</v>
      </c>
      <c r="G365" s="6">
        <v>50</v>
      </c>
    </row>
    <row r="366" spans="1:9" x14ac:dyDescent="0.25">
      <c r="D366" s="31" t="str">
        <f>SUBSTITUTE("Sp.mat: 0.00%",".",IF(VALUE("1.2")=1.2,".",","),2)</f>
        <v>Sp.mat: 0.00%</v>
      </c>
      <c r="F366" s="31" t="str">
        <f>SUBSTITUTE("Sp.man: 0.00%",".",IF(VALUE("1.2")=1.2,".",","),2)</f>
        <v>Sp.man: 0.00%</v>
      </c>
      <c r="G366" s="31" t="str">
        <f>SUBSTITUTE("Sp.uti: 0.00%",".",IF(VALUE("1.2")=1.2,".",","),2)</f>
        <v>Sp.uti: 0.00%</v>
      </c>
    </row>
    <row r="367" spans="1:9" x14ac:dyDescent="0.25">
      <c r="A367" s="54" t="s">
        <v>332</v>
      </c>
      <c r="B367" s="55"/>
      <c r="C367" s="55"/>
      <c r="D367" s="55"/>
      <c r="E367" s="55"/>
      <c r="F367" s="55"/>
      <c r="G367" s="55"/>
    </row>
    <row r="368" spans="1:9" x14ac:dyDescent="0.25">
      <c r="A368" s="55"/>
      <c r="B368" s="55"/>
      <c r="C368" s="55"/>
      <c r="D368" s="55"/>
      <c r="E368" s="55"/>
      <c r="F368" s="55"/>
      <c r="G368" s="55"/>
    </row>
    <row r="369" spans="1:9" x14ac:dyDescent="0.25">
      <c r="A369" s="56" t="s">
        <v>27</v>
      </c>
      <c r="B369" s="57"/>
      <c r="C369" s="57"/>
      <c r="D369" s="57"/>
      <c r="E369" s="57"/>
      <c r="F369" s="57"/>
      <c r="G369" s="57"/>
      <c r="H369" s="35"/>
      <c r="I369" s="36"/>
    </row>
    <row r="370" spans="1:9" x14ac:dyDescent="0.25">
      <c r="A370" s="59" t="s">
        <v>333</v>
      </c>
      <c r="B370" s="59"/>
      <c r="C370" s="59"/>
      <c r="D370" s="59"/>
      <c r="E370" s="59"/>
      <c r="F370" s="59"/>
      <c r="G370" s="59"/>
      <c r="H370" s="59"/>
      <c r="I370" s="59"/>
    </row>
    <row r="371" spans="1:9" x14ac:dyDescent="0.25">
      <c r="A371" s="53" t="s">
        <v>334</v>
      </c>
      <c r="B371" s="53"/>
      <c r="C371" s="53"/>
      <c r="D371" s="53"/>
      <c r="E371" s="53"/>
      <c r="F371" s="53"/>
      <c r="G371" s="53"/>
      <c r="H371" s="53"/>
      <c r="I371" s="53"/>
    </row>
    <row r="372" spans="1:9" x14ac:dyDescent="0.25">
      <c r="B372" s="2">
        <v>68</v>
      </c>
      <c r="C372" s="3" t="s">
        <v>335</v>
      </c>
      <c r="D372" s="5" t="s">
        <v>25</v>
      </c>
      <c r="G372" s="6">
        <v>1058.93</v>
      </c>
    </row>
    <row r="373" spans="1:9" x14ac:dyDescent="0.25">
      <c r="D373" s="31" t="str">
        <f>SUBSTITUTE("Sp.mat: 0.00%",".",IF(VALUE("1.2")=1.2,".",","),2)</f>
        <v>Sp.mat: 0.00%</v>
      </c>
      <c r="F373" s="31" t="str">
        <f>SUBSTITUTE("Sp.man: 0.00%",".",IF(VALUE("1.2")=1.2,".",","),2)</f>
        <v>Sp.man: 0.00%</v>
      </c>
      <c r="G373" s="31" t="str">
        <f>SUBSTITUTE("Sp.uti: 0.00%",".",IF(VALUE("1.2")=1.2,".",","),2)</f>
        <v>Sp.uti: 0.00%</v>
      </c>
    </row>
    <row r="374" spans="1:9" x14ac:dyDescent="0.25">
      <c r="A374" s="54" t="s">
        <v>336</v>
      </c>
      <c r="B374" s="55"/>
      <c r="C374" s="55"/>
      <c r="D374" s="55"/>
      <c r="E374" s="55"/>
      <c r="F374" s="55"/>
      <c r="G374" s="55"/>
    </row>
    <row r="375" spans="1:9" x14ac:dyDescent="0.25">
      <c r="A375" s="55"/>
      <c r="B375" s="55"/>
      <c r="C375" s="55"/>
      <c r="D375" s="55"/>
      <c r="E375" s="55"/>
      <c r="F375" s="55"/>
      <c r="G375" s="55"/>
    </row>
    <row r="376" spans="1:9" x14ac:dyDescent="0.25">
      <c r="A376" s="52" t="s">
        <v>27</v>
      </c>
      <c r="B376" s="53"/>
      <c r="C376" s="53"/>
      <c r="D376" s="53"/>
      <c r="E376" s="53"/>
      <c r="F376" s="53"/>
      <c r="G376" s="53"/>
      <c r="H376" s="33"/>
      <c r="I376" s="34"/>
    </row>
    <row r="377" spans="1:9" x14ac:dyDescent="0.25">
      <c r="B377" s="2">
        <v>69</v>
      </c>
      <c r="C377" s="3" t="s">
        <v>337</v>
      </c>
      <c r="D377" s="5" t="s">
        <v>25</v>
      </c>
      <c r="G377" s="6">
        <v>1058.93</v>
      </c>
    </row>
    <row r="378" spans="1:9" x14ac:dyDescent="0.25">
      <c r="D378" s="31" t="str">
        <f>SUBSTITUTE("Sp.mat: 0.00%",".",IF(VALUE("1.2")=1.2,".",","),2)</f>
        <v>Sp.mat: 0.00%</v>
      </c>
      <c r="F378" s="31" t="str">
        <f>SUBSTITUTE("Sp.man: 0.00%",".",IF(VALUE("1.2")=1.2,".",","),2)</f>
        <v>Sp.man: 0.00%</v>
      </c>
      <c r="G378" s="31" t="str">
        <f>SUBSTITUTE("Sp.uti: 0.00%",".",IF(VALUE("1.2")=1.2,".",","),2)</f>
        <v>Sp.uti: 0.00%</v>
      </c>
    </row>
    <row r="379" spans="1:9" x14ac:dyDescent="0.25">
      <c r="A379" s="54" t="s">
        <v>338</v>
      </c>
      <c r="B379" s="55"/>
      <c r="C379" s="55"/>
      <c r="D379" s="55"/>
      <c r="E379" s="55"/>
      <c r="F379" s="55"/>
      <c r="G379" s="55"/>
    </row>
    <row r="380" spans="1:9" x14ac:dyDescent="0.25">
      <c r="A380" s="55"/>
      <c r="B380" s="55"/>
      <c r="C380" s="55"/>
      <c r="D380" s="55"/>
      <c r="E380" s="55"/>
      <c r="F380" s="55"/>
      <c r="G380" s="55"/>
    </row>
    <row r="381" spans="1:9" x14ac:dyDescent="0.25">
      <c r="A381" s="52" t="s">
        <v>27</v>
      </c>
      <c r="B381" s="53"/>
      <c r="C381" s="53"/>
      <c r="D381" s="53"/>
      <c r="E381" s="53"/>
      <c r="F381" s="53"/>
      <c r="G381" s="53"/>
      <c r="H381" s="33"/>
      <c r="I381" s="34"/>
    </row>
    <row r="382" spans="1:9" x14ac:dyDescent="0.25">
      <c r="B382" s="2">
        <v>70</v>
      </c>
      <c r="C382" s="3" t="s">
        <v>339</v>
      </c>
      <c r="D382" s="5" t="s">
        <v>25</v>
      </c>
      <c r="G382" s="6">
        <v>1058.93</v>
      </c>
    </row>
    <row r="383" spans="1:9" x14ac:dyDescent="0.25">
      <c r="D383" s="31" t="str">
        <f>SUBSTITUTE("Sp.mat: 0.00%",".",IF(VALUE("1.2")=1.2,".",","),2)</f>
        <v>Sp.mat: 0.00%</v>
      </c>
      <c r="F383" s="31" t="str">
        <f>SUBSTITUTE("Sp.man: 0.00%",".",IF(VALUE("1.2")=1.2,".",","),2)</f>
        <v>Sp.man: 0.00%</v>
      </c>
      <c r="G383" s="31" t="str">
        <f>SUBSTITUTE("Sp.uti: 0.00%",".",IF(VALUE("1.2")=1.2,".",","),2)</f>
        <v>Sp.uti: 0.00%</v>
      </c>
    </row>
    <row r="384" spans="1:9" x14ac:dyDescent="0.25">
      <c r="A384" s="54" t="s">
        <v>340</v>
      </c>
      <c r="B384" s="55"/>
      <c r="C384" s="55"/>
      <c r="D384" s="55"/>
      <c r="E384" s="55"/>
      <c r="F384" s="55"/>
      <c r="G384" s="55"/>
    </row>
    <row r="385" spans="1:9" x14ac:dyDescent="0.25">
      <c r="A385" s="55"/>
      <c r="B385" s="55"/>
      <c r="C385" s="55"/>
      <c r="D385" s="55"/>
      <c r="E385" s="55"/>
      <c r="F385" s="55"/>
      <c r="G385" s="55"/>
    </row>
    <row r="386" spans="1:9" x14ac:dyDescent="0.25">
      <c r="A386" s="52" t="s">
        <v>27</v>
      </c>
      <c r="B386" s="53"/>
      <c r="C386" s="53"/>
      <c r="D386" s="53"/>
      <c r="E386" s="53"/>
      <c r="F386" s="53"/>
      <c r="G386" s="53"/>
      <c r="H386" s="33"/>
      <c r="I386" s="34"/>
    </row>
    <row r="387" spans="1:9" x14ac:dyDescent="0.25">
      <c r="B387" s="2">
        <v>71</v>
      </c>
      <c r="C387" s="3" t="s">
        <v>341</v>
      </c>
      <c r="D387" s="5" t="s">
        <v>25</v>
      </c>
      <c r="G387" s="6">
        <v>220</v>
      </c>
    </row>
    <row r="388" spans="1:9" x14ac:dyDescent="0.25">
      <c r="D388" s="31" t="str">
        <f>SUBSTITUTE("Sp.mat: 0.00%",".",IF(VALUE("1.2")=1.2,".",","),2)</f>
        <v>Sp.mat: 0.00%</v>
      </c>
      <c r="F388" s="31" t="str">
        <f>SUBSTITUTE("Sp.man: 0.00%",".",IF(VALUE("1.2")=1.2,".",","),2)</f>
        <v>Sp.man: 0.00%</v>
      </c>
      <c r="G388" s="31" t="str">
        <f>SUBSTITUTE("Sp.uti: 0.00%",".",IF(VALUE("1.2")=1.2,".",","),2)</f>
        <v>Sp.uti: 0.00%</v>
      </c>
    </row>
    <row r="389" spans="1:9" x14ac:dyDescent="0.25">
      <c r="A389" s="54" t="s">
        <v>342</v>
      </c>
      <c r="B389" s="55"/>
      <c r="C389" s="55"/>
      <c r="D389" s="55"/>
      <c r="E389" s="55"/>
      <c r="F389" s="55"/>
      <c r="G389" s="55"/>
    </row>
    <row r="390" spans="1:9" x14ac:dyDescent="0.25">
      <c r="A390" s="55"/>
      <c r="B390" s="55"/>
      <c r="C390" s="55"/>
      <c r="D390" s="55"/>
      <c r="E390" s="55"/>
      <c r="F390" s="55"/>
      <c r="G390" s="55"/>
    </row>
    <row r="391" spans="1:9" x14ac:dyDescent="0.25">
      <c r="A391" s="56" t="s">
        <v>343</v>
      </c>
      <c r="B391" s="57"/>
      <c r="C391" s="57"/>
      <c r="D391" s="57"/>
      <c r="E391" s="57"/>
      <c r="F391" s="57"/>
      <c r="G391" s="57"/>
      <c r="H391" s="35"/>
      <c r="I391" s="36"/>
    </row>
    <row r="392" spans="1:9" x14ac:dyDescent="0.25">
      <c r="A392" s="58" t="s">
        <v>344</v>
      </c>
      <c r="B392" s="58"/>
      <c r="C392" s="58"/>
      <c r="D392" s="58"/>
      <c r="E392" s="58"/>
      <c r="F392" s="58"/>
      <c r="G392" s="58"/>
      <c r="H392" s="58"/>
      <c r="I392" s="58"/>
    </row>
    <row r="393" spans="1:9" x14ac:dyDescent="0.25">
      <c r="B393" s="2">
        <v>72</v>
      </c>
      <c r="C393" s="3" t="s">
        <v>345</v>
      </c>
      <c r="D393" s="5" t="s">
        <v>52</v>
      </c>
      <c r="G393" s="6">
        <v>150</v>
      </c>
    </row>
    <row r="394" spans="1:9" x14ac:dyDescent="0.25">
      <c r="D394" s="31" t="str">
        <f>SUBSTITUTE("Sp.mat: 0.00%",".",IF(VALUE("1.2")=1.2,".",","),2)</f>
        <v>Sp.mat: 0.00%</v>
      </c>
      <c r="F394" s="31" t="str">
        <f>SUBSTITUTE("Sp.man: 0.00%",".",IF(VALUE("1.2")=1.2,".",","),2)</f>
        <v>Sp.man: 0.00%</v>
      </c>
      <c r="G394" s="31" t="str">
        <f>SUBSTITUTE("Sp.uti: 0.00%",".",IF(VALUE("1.2")=1.2,".",","),2)</f>
        <v>Sp.uti: 0.00%</v>
      </c>
    </row>
    <row r="395" spans="1:9" x14ac:dyDescent="0.25">
      <c r="A395" s="54" t="s">
        <v>346</v>
      </c>
      <c r="B395" s="55"/>
      <c r="C395" s="55"/>
      <c r="D395" s="55"/>
      <c r="E395" s="55"/>
      <c r="F395" s="55"/>
      <c r="G395" s="55"/>
    </row>
    <row r="396" spans="1:9" x14ac:dyDescent="0.25">
      <c r="A396" s="55"/>
      <c r="B396" s="55"/>
      <c r="C396" s="55"/>
      <c r="D396" s="55"/>
      <c r="E396" s="55"/>
      <c r="F396" s="55"/>
      <c r="G396" s="55"/>
    </row>
    <row r="397" spans="1:9" x14ac:dyDescent="0.25">
      <c r="A397" s="56" t="s">
        <v>27</v>
      </c>
      <c r="B397" s="57"/>
      <c r="C397" s="57"/>
      <c r="D397" s="57"/>
      <c r="E397" s="57"/>
      <c r="F397" s="57"/>
      <c r="G397" s="57"/>
      <c r="H397" s="35"/>
      <c r="I397" s="36"/>
    </row>
    <row r="398" spans="1:9" x14ac:dyDescent="0.25">
      <c r="A398" s="59" t="s">
        <v>347</v>
      </c>
      <c r="B398" s="59"/>
      <c r="C398" s="59"/>
      <c r="D398" s="59"/>
      <c r="E398" s="59"/>
      <c r="F398" s="59"/>
      <c r="G398" s="59"/>
      <c r="H398" s="59"/>
      <c r="I398" s="59"/>
    </row>
    <row r="399" spans="1:9" x14ac:dyDescent="0.25">
      <c r="A399" s="53" t="s">
        <v>348</v>
      </c>
      <c r="B399" s="53"/>
      <c r="C399" s="53"/>
      <c r="D399" s="53"/>
      <c r="E399" s="53"/>
      <c r="F399" s="53"/>
      <c r="G399" s="53"/>
      <c r="H399" s="53"/>
      <c r="I399" s="53"/>
    </row>
    <row r="400" spans="1:9" x14ac:dyDescent="0.25">
      <c r="B400" s="2">
        <v>73</v>
      </c>
      <c r="C400" s="3" t="s">
        <v>349</v>
      </c>
      <c r="D400" s="5" t="s">
        <v>25</v>
      </c>
      <c r="G400" s="6">
        <v>21</v>
      </c>
    </row>
    <row r="401" spans="1:9" x14ac:dyDescent="0.25">
      <c r="D401" s="31" t="str">
        <f>SUBSTITUTE("Sp.mat: 0.00%",".",IF(VALUE("1.2")=1.2,".",","),2)</f>
        <v>Sp.mat: 0.00%</v>
      </c>
      <c r="F401" s="31" t="str">
        <f>SUBSTITUTE("Sp.man: 0.00%",".",IF(VALUE("1.2")=1.2,".",","),2)</f>
        <v>Sp.man: 0.00%</v>
      </c>
      <c r="G401" s="31" t="str">
        <f>SUBSTITUTE("Sp.uti: 0.00%",".",IF(VALUE("1.2")=1.2,".",","),2)</f>
        <v>Sp.uti: 0.00%</v>
      </c>
    </row>
    <row r="402" spans="1:9" x14ac:dyDescent="0.25">
      <c r="A402" s="54" t="s">
        <v>350</v>
      </c>
      <c r="B402" s="55"/>
      <c r="C402" s="55"/>
      <c r="D402" s="55"/>
      <c r="E402" s="55"/>
      <c r="F402" s="55"/>
      <c r="G402" s="55"/>
    </row>
    <row r="403" spans="1:9" x14ac:dyDescent="0.25">
      <c r="A403" s="55"/>
      <c r="B403" s="55"/>
      <c r="C403" s="55"/>
      <c r="D403" s="55"/>
      <c r="E403" s="55"/>
      <c r="F403" s="55"/>
      <c r="G403" s="55"/>
    </row>
    <row r="404" spans="1:9" x14ac:dyDescent="0.25">
      <c r="A404" s="56" t="s">
        <v>351</v>
      </c>
      <c r="B404" s="57"/>
      <c r="C404" s="57"/>
      <c r="D404" s="57"/>
      <c r="E404" s="57"/>
      <c r="F404" s="57"/>
      <c r="G404" s="57"/>
      <c r="H404" s="35"/>
      <c r="I404" s="36"/>
    </row>
    <row r="405" spans="1:9" x14ac:dyDescent="0.25">
      <c r="A405" s="58" t="s">
        <v>352</v>
      </c>
      <c r="B405" s="58"/>
      <c r="C405" s="58"/>
      <c r="D405" s="58"/>
      <c r="E405" s="58"/>
      <c r="F405" s="58"/>
      <c r="G405" s="58"/>
      <c r="H405" s="58"/>
      <c r="I405" s="58"/>
    </row>
    <row r="406" spans="1:9" x14ac:dyDescent="0.25">
      <c r="B406" s="2">
        <v>74</v>
      </c>
      <c r="C406" s="3" t="s">
        <v>353</v>
      </c>
      <c r="D406" s="5" t="s">
        <v>52</v>
      </c>
      <c r="G406" s="6">
        <v>51</v>
      </c>
    </row>
    <row r="407" spans="1:9" x14ac:dyDescent="0.25">
      <c r="D407" s="31" t="str">
        <f>SUBSTITUTE("Sp.mat: 0.00%",".",IF(VALUE("1.2")=1.2,".",","),2)</f>
        <v>Sp.mat: 0.00%</v>
      </c>
      <c r="F407" s="31" t="str">
        <f>SUBSTITUTE("Sp.man: 0.00%",".",IF(VALUE("1.2")=1.2,".",","),2)</f>
        <v>Sp.man: 0.00%</v>
      </c>
      <c r="G407" s="31" t="str">
        <f>SUBSTITUTE("Sp.uti: 0.00%",".",IF(VALUE("1.2")=1.2,".",","),2)</f>
        <v>Sp.uti: 0.00%</v>
      </c>
    </row>
    <row r="408" spans="1:9" x14ac:dyDescent="0.25">
      <c r="A408" s="54" t="s">
        <v>354</v>
      </c>
      <c r="B408" s="55"/>
      <c r="C408" s="55"/>
      <c r="D408" s="55"/>
      <c r="E408" s="55"/>
      <c r="F408" s="55"/>
      <c r="G408" s="55"/>
    </row>
    <row r="409" spans="1:9" x14ac:dyDescent="0.25">
      <c r="A409" s="55"/>
      <c r="B409" s="55"/>
      <c r="C409" s="55"/>
      <c r="D409" s="55"/>
      <c r="E409" s="55"/>
      <c r="F409" s="55"/>
      <c r="G409" s="55"/>
    </row>
    <row r="410" spans="1:9" x14ac:dyDescent="0.25">
      <c r="A410" s="52" t="s">
        <v>27</v>
      </c>
      <c r="B410" s="53"/>
      <c r="C410" s="53"/>
      <c r="D410" s="53"/>
      <c r="E410" s="53"/>
      <c r="F410" s="53"/>
      <c r="G410" s="53"/>
      <c r="H410" s="33"/>
      <c r="I410" s="34"/>
    </row>
    <row r="411" spans="1:9" x14ac:dyDescent="0.25">
      <c r="B411" s="2">
        <v>75</v>
      </c>
      <c r="C411" s="3" t="s">
        <v>355</v>
      </c>
      <c r="D411" s="5" t="s">
        <v>52</v>
      </c>
      <c r="G411" s="6">
        <v>230</v>
      </c>
    </row>
    <row r="412" spans="1:9" x14ac:dyDescent="0.25">
      <c r="D412" s="31" t="str">
        <f>SUBSTITUTE("Sp.mat: 0.00%",".",IF(VALUE("1.2")=1.2,".",","),2)</f>
        <v>Sp.mat: 0.00%</v>
      </c>
      <c r="F412" s="31" t="str">
        <f>SUBSTITUTE("Sp.man: 0.00%",".",IF(VALUE("1.2")=1.2,".",","),2)</f>
        <v>Sp.man: 0.00%</v>
      </c>
      <c r="G412" s="31" t="str">
        <f>SUBSTITUTE("Sp.uti: 0.00%",".",IF(VALUE("1.2")=1.2,".",","),2)</f>
        <v>Sp.uti: 0.00%</v>
      </c>
    </row>
    <row r="413" spans="1:9" x14ac:dyDescent="0.25">
      <c r="A413" s="54" t="s">
        <v>356</v>
      </c>
      <c r="B413" s="55"/>
      <c r="C413" s="55"/>
      <c r="D413" s="55"/>
      <c r="E413" s="55"/>
      <c r="F413" s="55"/>
      <c r="G413" s="55"/>
    </row>
    <row r="414" spans="1:9" x14ac:dyDescent="0.25">
      <c r="A414" s="55"/>
      <c r="B414" s="55"/>
      <c r="C414" s="55"/>
      <c r="D414" s="55"/>
      <c r="E414" s="55"/>
      <c r="F414" s="55"/>
      <c r="G414" s="55"/>
    </row>
    <row r="415" spans="1:9" x14ac:dyDescent="0.25">
      <c r="A415" s="52" t="s">
        <v>27</v>
      </c>
      <c r="B415" s="53"/>
      <c r="C415" s="53"/>
      <c r="D415" s="53"/>
      <c r="E415" s="53"/>
      <c r="F415" s="53"/>
      <c r="G415" s="53"/>
      <c r="H415" s="33"/>
      <c r="I415" s="34"/>
    </row>
    <row r="416" spans="1:9" x14ac:dyDescent="0.25">
      <c r="B416" s="2">
        <v>76</v>
      </c>
      <c r="C416" s="3" t="s">
        <v>357</v>
      </c>
      <c r="D416" s="5" t="s">
        <v>52</v>
      </c>
      <c r="G416" s="6">
        <v>95</v>
      </c>
    </row>
    <row r="417" spans="1:9" x14ac:dyDescent="0.25">
      <c r="D417" s="31" t="str">
        <f>SUBSTITUTE("Sp.mat: 0.00%",".",IF(VALUE("1.2")=1.2,".",","),2)</f>
        <v>Sp.mat: 0.00%</v>
      </c>
      <c r="F417" s="31" t="str">
        <f>SUBSTITUTE("Sp.man: 0.00%",".",IF(VALUE("1.2")=1.2,".",","),2)</f>
        <v>Sp.man: 0.00%</v>
      </c>
      <c r="G417" s="31" t="str">
        <f>SUBSTITUTE("Sp.uti: 0.00%",".",IF(VALUE("1.2")=1.2,".",","),2)</f>
        <v>Sp.uti: 0.00%</v>
      </c>
    </row>
    <row r="418" spans="1:9" x14ac:dyDescent="0.25">
      <c r="A418" s="54" t="s">
        <v>358</v>
      </c>
      <c r="B418" s="55"/>
      <c r="C418" s="55"/>
      <c r="D418" s="55"/>
      <c r="E418" s="55"/>
      <c r="F418" s="55"/>
      <c r="G418" s="55"/>
    </row>
    <row r="419" spans="1:9" x14ac:dyDescent="0.25">
      <c r="A419" s="55"/>
      <c r="B419" s="55"/>
      <c r="C419" s="55"/>
      <c r="D419" s="55"/>
      <c r="E419" s="55"/>
      <c r="F419" s="55"/>
      <c r="G419" s="55"/>
    </row>
    <row r="420" spans="1:9" x14ac:dyDescent="0.25">
      <c r="A420" s="52" t="s">
        <v>359</v>
      </c>
      <c r="B420" s="53"/>
      <c r="C420" s="53"/>
      <c r="D420" s="53"/>
      <c r="E420" s="53"/>
      <c r="F420" s="53"/>
      <c r="G420" s="53"/>
      <c r="H420" s="33"/>
      <c r="I420" s="34"/>
    </row>
    <row r="421" spans="1:9" x14ac:dyDescent="0.25">
      <c r="B421" s="2">
        <v>77</v>
      </c>
      <c r="C421" s="3" t="s">
        <v>360</v>
      </c>
      <c r="D421" s="5" t="s">
        <v>52</v>
      </c>
      <c r="G421" s="6">
        <v>107</v>
      </c>
    </row>
    <row r="422" spans="1:9" x14ac:dyDescent="0.25">
      <c r="D422" s="31" t="str">
        <f>SUBSTITUTE("Sp.mat: 0.00%",".",IF(VALUE("1.2")=1.2,".",","),2)</f>
        <v>Sp.mat: 0.00%</v>
      </c>
      <c r="F422" s="31" t="str">
        <f>SUBSTITUTE("Sp.man: 0.00%",".",IF(VALUE("1.2")=1.2,".",","),2)</f>
        <v>Sp.man: 0.00%</v>
      </c>
      <c r="G422" s="31" t="str">
        <f>SUBSTITUTE("Sp.uti: 0.00%",".",IF(VALUE("1.2")=1.2,".",","),2)</f>
        <v>Sp.uti: 0.00%</v>
      </c>
    </row>
    <row r="423" spans="1:9" x14ac:dyDescent="0.25">
      <c r="A423" s="54" t="s">
        <v>361</v>
      </c>
      <c r="B423" s="55"/>
      <c r="C423" s="55"/>
      <c r="D423" s="55"/>
      <c r="E423" s="55"/>
      <c r="F423" s="55"/>
      <c r="G423" s="55"/>
    </row>
    <row r="424" spans="1:9" x14ac:dyDescent="0.25">
      <c r="A424" s="55"/>
      <c r="B424" s="55"/>
      <c r="C424" s="55"/>
      <c r="D424" s="55"/>
      <c r="E424" s="55"/>
      <c r="F424" s="55"/>
      <c r="G424" s="55"/>
    </row>
    <row r="425" spans="1:9" x14ac:dyDescent="0.25">
      <c r="A425" s="52" t="s">
        <v>362</v>
      </c>
      <c r="B425" s="53"/>
      <c r="C425" s="53"/>
      <c r="D425" s="53"/>
      <c r="E425" s="53"/>
      <c r="F425" s="53"/>
      <c r="G425" s="53"/>
      <c r="H425" s="33"/>
      <c r="I425" s="34"/>
    </row>
    <row r="426" spans="1:9" x14ac:dyDescent="0.25">
      <c r="B426" s="2">
        <v>78</v>
      </c>
      <c r="C426" s="3" t="s">
        <v>363</v>
      </c>
      <c r="D426" s="5" t="s">
        <v>52</v>
      </c>
      <c r="G426" s="6">
        <v>30</v>
      </c>
    </row>
    <row r="427" spans="1:9" x14ac:dyDescent="0.25">
      <c r="D427" s="31" t="str">
        <f>SUBSTITUTE("Sp.mat: 0.00%",".",IF(VALUE("1.2")=1.2,".",","),2)</f>
        <v>Sp.mat: 0.00%</v>
      </c>
      <c r="F427" s="31" t="str">
        <f>SUBSTITUTE("Sp.man: 0.00%",".",IF(VALUE("1.2")=1.2,".",","),2)</f>
        <v>Sp.man: 0.00%</v>
      </c>
      <c r="G427" s="31" t="str">
        <f>SUBSTITUTE("Sp.uti: 0.00%",".",IF(VALUE("1.2")=1.2,".",","),2)</f>
        <v>Sp.uti: 0.00%</v>
      </c>
    </row>
    <row r="428" spans="1:9" x14ac:dyDescent="0.25">
      <c r="A428" s="54" t="s">
        <v>364</v>
      </c>
      <c r="B428" s="55"/>
      <c r="C428" s="55"/>
      <c r="D428" s="55"/>
      <c r="E428" s="55"/>
      <c r="F428" s="55"/>
      <c r="G428" s="55"/>
    </row>
    <row r="429" spans="1:9" x14ac:dyDescent="0.25">
      <c r="A429" s="55"/>
      <c r="B429" s="55"/>
      <c r="C429" s="55"/>
      <c r="D429" s="55"/>
      <c r="E429" s="55"/>
      <c r="F429" s="55"/>
      <c r="G429" s="55"/>
    </row>
    <row r="430" spans="1:9" x14ac:dyDescent="0.25">
      <c r="A430" s="52" t="s">
        <v>365</v>
      </c>
      <c r="B430" s="53"/>
      <c r="C430" s="53"/>
      <c r="D430" s="53"/>
      <c r="E430" s="53"/>
      <c r="F430" s="53"/>
      <c r="G430" s="53"/>
      <c r="H430" s="33"/>
      <c r="I430" s="34"/>
    </row>
    <row r="431" spans="1:9" x14ac:dyDescent="0.25">
      <c r="B431" s="2">
        <v>79</v>
      </c>
      <c r="C431" s="3" t="s">
        <v>366</v>
      </c>
      <c r="D431" s="5" t="s">
        <v>25</v>
      </c>
      <c r="G431" s="6">
        <v>53.4</v>
      </c>
    </row>
    <row r="432" spans="1:9" x14ac:dyDescent="0.25">
      <c r="D432" s="31" t="str">
        <f>SUBSTITUTE("Sp.mat: 0.00%",".",IF(VALUE("1.2")=1.2,".",","),2)</f>
        <v>Sp.mat: 0.00%</v>
      </c>
      <c r="F432" s="31" t="str">
        <f>SUBSTITUTE("Sp.man: 0.00%",".",IF(VALUE("1.2")=1.2,".",","),2)</f>
        <v>Sp.man: 0.00%</v>
      </c>
      <c r="G432" s="31" t="str">
        <f>SUBSTITUTE("Sp.uti: 0.00%",".",IF(VALUE("1.2")=1.2,".",","),2)</f>
        <v>Sp.uti: 0.00%</v>
      </c>
    </row>
    <row r="433" spans="1:9" x14ac:dyDescent="0.25">
      <c r="A433" s="54" t="s">
        <v>367</v>
      </c>
      <c r="B433" s="55"/>
      <c r="C433" s="55"/>
      <c r="D433" s="55"/>
      <c r="E433" s="55"/>
      <c r="F433" s="55"/>
      <c r="G433" s="55"/>
    </row>
    <row r="434" spans="1:9" x14ac:dyDescent="0.25">
      <c r="A434" s="55"/>
      <c r="B434" s="55"/>
      <c r="C434" s="55"/>
      <c r="D434" s="55"/>
      <c r="E434" s="55"/>
      <c r="F434" s="55"/>
      <c r="G434" s="55"/>
    </row>
    <row r="435" spans="1:9" x14ac:dyDescent="0.25">
      <c r="A435" s="56" t="s">
        <v>27</v>
      </c>
      <c r="B435" s="57"/>
      <c r="C435" s="57"/>
      <c r="D435" s="57"/>
      <c r="E435" s="57"/>
      <c r="F435" s="57"/>
      <c r="G435" s="57"/>
      <c r="H435" s="35"/>
      <c r="I435" s="36"/>
    </row>
    <row r="436" spans="1:9" x14ac:dyDescent="0.25">
      <c r="A436" s="58" t="s">
        <v>368</v>
      </c>
      <c r="B436" s="58"/>
      <c r="C436" s="58"/>
      <c r="D436" s="58"/>
      <c r="E436" s="58"/>
      <c r="F436" s="58"/>
      <c r="G436" s="58"/>
      <c r="H436" s="58"/>
      <c r="I436" s="58"/>
    </row>
    <row r="437" spans="1:9" x14ac:dyDescent="0.25">
      <c r="B437" s="2">
        <v>80</v>
      </c>
      <c r="C437" s="3" t="s">
        <v>369</v>
      </c>
      <c r="D437" s="5" t="s">
        <v>25</v>
      </c>
      <c r="G437" s="6">
        <v>131.74</v>
      </c>
    </row>
    <row r="438" spans="1:9" x14ac:dyDescent="0.25">
      <c r="D438" s="31" t="str">
        <f>SUBSTITUTE("Sp.mat: 0.00%",".",IF(VALUE("1.2")=1.2,".",","),2)</f>
        <v>Sp.mat: 0.00%</v>
      </c>
      <c r="F438" s="31" t="str">
        <f>SUBSTITUTE("Sp.man: 0.00%",".",IF(VALUE("1.2")=1.2,".",","),2)</f>
        <v>Sp.man: 0.00%</v>
      </c>
      <c r="G438" s="31" t="str">
        <f>SUBSTITUTE("Sp.uti: 0.00%",".",IF(VALUE("1.2")=1.2,".",","),2)</f>
        <v>Sp.uti: 0.00%</v>
      </c>
    </row>
    <row r="439" spans="1:9" x14ac:dyDescent="0.25">
      <c r="A439" s="54" t="s">
        <v>370</v>
      </c>
      <c r="B439" s="55"/>
      <c r="C439" s="55"/>
      <c r="D439" s="55"/>
      <c r="E439" s="55"/>
      <c r="F439" s="55"/>
      <c r="G439" s="55"/>
    </row>
    <row r="440" spans="1:9" x14ac:dyDescent="0.25">
      <c r="A440" s="55"/>
      <c r="B440" s="55"/>
      <c r="C440" s="55"/>
      <c r="D440" s="55"/>
      <c r="E440" s="55"/>
      <c r="F440" s="55"/>
      <c r="G440" s="55"/>
    </row>
    <row r="441" spans="1:9" x14ac:dyDescent="0.25">
      <c r="A441" s="52" t="s">
        <v>27</v>
      </c>
      <c r="B441" s="53"/>
      <c r="C441" s="53"/>
      <c r="D441" s="53"/>
      <c r="E441" s="53"/>
      <c r="F441" s="53"/>
      <c r="G441" s="53"/>
      <c r="H441" s="33"/>
      <c r="I441" s="34"/>
    </row>
    <row r="442" spans="1:9" x14ac:dyDescent="0.25">
      <c r="B442" s="2">
        <v>81</v>
      </c>
      <c r="C442" s="3" t="s">
        <v>371</v>
      </c>
      <c r="D442" s="5" t="s">
        <v>25</v>
      </c>
      <c r="G442" s="6">
        <v>131.74</v>
      </c>
    </row>
    <row r="443" spans="1:9" x14ac:dyDescent="0.25">
      <c r="D443" s="31" t="str">
        <f>SUBSTITUTE("Sp.mat: 0.00%",".",IF(VALUE("1.2")=1.2,".",","),2)</f>
        <v>Sp.mat: 0.00%</v>
      </c>
      <c r="F443" s="31" t="str">
        <f>SUBSTITUTE("Sp.man: 0.00%",".",IF(VALUE("1.2")=1.2,".",","),2)</f>
        <v>Sp.man: 0.00%</v>
      </c>
      <c r="G443" s="31" t="str">
        <f>SUBSTITUTE("Sp.uti: 0.00%",".",IF(VALUE("1.2")=1.2,".",","),2)</f>
        <v>Sp.uti: 0.00%</v>
      </c>
    </row>
    <row r="444" spans="1:9" x14ac:dyDescent="0.25">
      <c r="A444" s="54" t="s">
        <v>372</v>
      </c>
      <c r="B444" s="55"/>
      <c r="C444" s="55"/>
      <c r="D444" s="55"/>
      <c r="E444" s="55"/>
      <c r="F444" s="55"/>
      <c r="G444" s="55"/>
    </row>
    <row r="445" spans="1:9" x14ac:dyDescent="0.25">
      <c r="A445" s="55"/>
      <c r="B445" s="55"/>
      <c r="C445" s="55"/>
      <c r="D445" s="55"/>
      <c r="E445" s="55"/>
      <c r="F445" s="55"/>
      <c r="G445" s="55"/>
    </row>
    <row r="446" spans="1:9" x14ac:dyDescent="0.25">
      <c r="A446" s="56" t="s">
        <v>373</v>
      </c>
      <c r="B446" s="57"/>
      <c r="C446" s="57"/>
      <c r="D446" s="57"/>
      <c r="E446" s="57"/>
      <c r="F446" s="57"/>
      <c r="G446" s="57"/>
      <c r="H446" s="35"/>
      <c r="I446" s="36"/>
    </row>
    <row r="447" spans="1:9" x14ac:dyDescent="0.25">
      <c r="A447" s="58" t="s">
        <v>347</v>
      </c>
      <c r="B447" s="58"/>
      <c r="C447" s="58"/>
      <c r="D447" s="58"/>
      <c r="E447" s="58"/>
      <c r="F447" s="58"/>
      <c r="G447" s="58"/>
      <c r="H447" s="58"/>
      <c r="I447" s="58"/>
    </row>
    <row r="448" spans="1:9" x14ac:dyDescent="0.25">
      <c r="B448" s="2">
        <v>82</v>
      </c>
      <c r="C448" s="3" t="s">
        <v>374</v>
      </c>
      <c r="D448" s="5" t="s">
        <v>25</v>
      </c>
      <c r="G448" s="6">
        <v>1750</v>
      </c>
    </row>
    <row r="449" spans="1:9" x14ac:dyDescent="0.25">
      <c r="D449" s="31" t="str">
        <f>SUBSTITUTE("Sp.mat: 0.00%",".",IF(VALUE("1.2")=1.2,".",","),2)</f>
        <v>Sp.mat: 0.00%</v>
      </c>
      <c r="F449" s="31" t="str">
        <f>SUBSTITUTE("Sp.man: 0.00%",".",IF(VALUE("1.2")=1.2,".",","),2)</f>
        <v>Sp.man: 0.00%</v>
      </c>
      <c r="G449" s="31" t="str">
        <f>SUBSTITUTE("Sp.uti: 0.00%",".",IF(VALUE("1.2")=1.2,".",","),2)</f>
        <v>Sp.uti: 0.00%</v>
      </c>
    </row>
    <row r="450" spans="1:9" x14ac:dyDescent="0.25">
      <c r="A450" s="54" t="s">
        <v>375</v>
      </c>
      <c r="B450" s="55"/>
      <c r="C450" s="55"/>
      <c r="D450" s="55"/>
      <c r="E450" s="55"/>
      <c r="F450" s="55"/>
      <c r="G450" s="55"/>
    </row>
    <row r="451" spans="1:9" x14ac:dyDescent="0.25">
      <c r="A451" s="55"/>
      <c r="B451" s="55"/>
      <c r="C451" s="55"/>
      <c r="D451" s="55"/>
      <c r="E451" s="55"/>
      <c r="F451" s="55"/>
      <c r="G451" s="55"/>
    </row>
    <row r="452" spans="1:9" x14ac:dyDescent="0.25">
      <c r="A452" s="52" t="s">
        <v>27</v>
      </c>
      <c r="B452" s="53"/>
      <c r="C452" s="53"/>
      <c r="D452" s="53"/>
      <c r="E452" s="53"/>
      <c r="F452" s="53"/>
      <c r="G452" s="53"/>
      <c r="H452" s="33"/>
      <c r="I452" s="34"/>
    </row>
    <row r="453" spans="1:9" x14ac:dyDescent="0.25">
      <c r="B453" s="2">
        <v>83</v>
      </c>
      <c r="C453" s="3" t="s">
        <v>376</v>
      </c>
      <c r="D453" s="5" t="s">
        <v>101</v>
      </c>
      <c r="G453" s="6">
        <v>11520</v>
      </c>
    </row>
    <row r="454" spans="1:9" x14ac:dyDescent="0.25">
      <c r="D454" s="31" t="str">
        <f>SUBSTITUTE("Sp.mat: 0.00%",".",IF(VALUE("1.2")=1.2,".",","),2)</f>
        <v>Sp.mat: 0.00%</v>
      </c>
      <c r="F454" s="31" t="str">
        <f>SUBSTITUTE("Sp.man: 0.00%",".",IF(VALUE("1.2")=1.2,".",","),2)</f>
        <v>Sp.man: 0.00%</v>
      </c>
      <c r="G454" s="31" t="str">
        <f>SUBSTITUTE("Sp.uti: 0.00%",".",IF(VALUE("1.2")=1.2,".",","),2)</f>
        <v>Sp.uti: 0.00%</v>
      </c>
    </row>
    <row r="455" spans="1:9" x14ac:dyDescent="0.25">
      <c r="A455" s="54" t="s">
        <v>377</v>
      </c>
      <c r="B455" s="55"/>
      <c r="C455" s="55"/>
      <c r="D455" s="55"/>
      <c r="E455" s="55"/>
      <c r="F455" s="55"/>
      <c r="G455" s="55"/>
    </row>
    <row r="456" spans="1:9" x14ac:dyDescent="0.25">
      <c r="A456" s="55"/>
      <c r="B456" s="55"/>
      <c r="C456" s="55"/>
      <c r="D456" s="55"/>
      <c r="E456" s="55"/>
      <c r="F456" s="55"/>
      <c r="G456" s="55"/>
    </row>
    <row r="457" spans="1:9" x14ac:dyDescent="0.25">
      <c r="A457" s="52" t="s">
        <v>27</v>
      </c>
      <c r="B457" s="53"/>
      <c r="C457" s="53"/>
      <c r="D457" s="53"/>
      <c r="E457" s="53"/>
      <c r="F457" s="53"/>
      <c r="G457" s="53"/>
      <c r="H457" s="33"/>
      <c r="I457" s="34"/>
    </row>
    <row r="458" spans="1:9" x14ac:dyDescent="0.25">
      <c r="B458" s="2">
        <v>84</v>
      </c>
      <c r="C458" s="3" t="s">
        <v>378</v>
      </c>
      <c r="D458" s="5" t="s">
        <v>52</v>
      </c>
      <c r="G458" s="6">
        <v>250</v>
      </c>
    </row>
    <row r="459" spans="1:9" x14ac:dyDescent="0.25">
      <c r="D459" s="31" t="str">
        <f>SUBSTITUTE("Sp.mat: 0.00%",".",IF(VALUE("1.2")=1.2,".",","),2)</f>
        <v>Sp.mat: 0.00%</v>
      </c>
      <c r="F459" s="31" t="str">
        <f>SUBSTITUTE("Sp.man: 0.00%",".",IF(VALUE("1.2")=1.2,".",","),2)</f>
        <v>Sp.man: 0.00%</v>
      </c>
      <c r="G459" s="31" t="str">
        <f>SUBSTITUTE("Sp.uti: 0.00%",".",IF(VALUE("1.2")=1.2,".",","),2)</f>
        <v>Sp.uti: 0.00%</v>
      </c>
    </row>
    <row r="460" spans="1:9" x14ac:dyDescent="0.25">
      <c r="A460" s="54" t="s">
        <v>379</v>
      </c>
      <c r="B460" s="55"/>
      <c r="C460" s="55"/>
      <c r="D460" s="55"/>
      <c r="E460" s="55"/>
      <c r="F460" s="55"/>
      <c r="G460" s="55"/>
    </row>
    <row r="461" spans="1:9" x14ac:dyDescent="0.25">
      <c r="A461" s="55"/>
      <c r="B461" s="55"/>
      <c r="C461" s="55"/>
      <c r="D461" s="55"/>
      <c r="E461" s="55"/>
      <c r="F461" s="55"/>
      <c r="G461" s="55"/>
    </row>
    <row r="462" spans="1:9" x14ac:dyDescent="0.25">
      <c r="A462" s="56" t="s">
        <v>27</v>
      </c>
      <c r="B462" s="57"/>
      <c r="C462" s="57"/>
      <c r="D462" s="57"/>
      <c r="E462" s="57"/>
      <c r="F462" s="57"/>
      <c r="G462" s="57"/>
      <c r="H462" s="35"/>
      <c r="I462" s="36"/>
    </row>
    <row r="463" spans="1:9" x14ac:dyDescent="0.25">
      <c r="A463" s="58" t="s">
        <v>380</v>
      </c>
      <c r="B463" s="58"/>
      <c r="C463" s="58"/>
      <c r="D463" s="58"/>
      <c r="E463" s="58"/>
      <c r="F463" s="58"/>
      <c r="G463" s="58"/>
      <c r="H463" s="58"/>
      <c r="I463" s="58"/>
    </row>
    <row r="464" spans="1:9" x14ac:dyDescent="0.25">
      <c r="B464" s="2">
        <v>85</v>
      </c>
      <c r="C464" s="3" t="s">
        <v>381</v>
      </c>
      <c r="D464" s="5" t="s">
        <v>25</v>
      </c>
      <c r="G464" s="6">
        <v>114</v>
      </c>
    </row>
    <row r="465" spans="1:9" x14ac:dyDescent="0.25">
      <c r="D465" s="31" t="str">
        <f>SUBSTITUTE("Sp.mat: -100.00%",".",IF(VALUE("1.2")=1.2,".",","),2)</f>
        <v>Sp.mat: -100.00%</v>
      </c>
      <c r="F465" s="31" t="str">
        <f>SUBSTITUTE("Sp.man: 0.00%",".",IF(VALUE("1.2")=1.2,".",","),2)</f>
        <v>Sp.man: 0.00%</v>
      </c>
      <c r="G465" s="31" t="str">
        <f>SUBSTITUTE("Sp.uti: 0.00%",".",IF(VALUE("1.2")=1.2,".",","),2)</f>
        <v>Sp.uti: 0.00%</v>
      </c>
    </row>
    <row r="466" spans="1:9" x14ac:dyDescent="0.25">
      <c r="A466" s="54" t="s">
        <v>382</v>
      </c>
      <c r="B466" s="55"/>
      <c r="C466" s="55"/>
      <c r="D466" s="55"/>
      <c r="E466" s="55"/>
      <c r="F466" s="55"/>
      <c r="G466" s="55"/>
    </row>
    <row r="467" spans="1:9" x14ac:dyDescent="0.25">
      <c r="A467" s="55"/>
      <c r="B467" s="55"/>
      <c r="C467" s="55"/>
      <c r="D467" s="55"/>
      <c r="E467" s="55"/>
      <c r="F467" s="55"/>
      <c r="G467" s="55"/>
    </row>
    <row r="468" spans="1:9" x14ac:dyDescent="0.25">
      <c r="A468" s="52" t="s">
        <v>27</v>
      </c>
      <c r="B468" s="53"/>
      <c r="C468" s="53"/>
      <c r="D468" s="53"/>
      <c r="E468" s="53"/>
      <c r="F468" s="53"/>
      <c r="G468" s="53"/>
      <c r="H468" s="33"/>
      <c r="I468" s="34"/>
    </row>
    <row r="469" spans="1:9" x14ac:dyDescent="0.25">
      <c r="B469" s="2">
        <v>86</v>
      </c>
      <c r="C469" s="3" t="s">
        <v>383</v>
      </c>
      <c r="D469" s="5" t="s">
        <v>25</v>
      </c>
      <c r="G469" s="6">
        <v>114</v>
      </c>
    </row>
    <row r="470" spans="1:9" x14ac:dyDescent="0.25">
      <c r="D470" s="31" t="str">
        <f>SUBSTITUTE("Sp.mat: 0.00%",".",IF(VALUE("1.2")=1.2,".",","),2)</f>
        <v>Sp.mat: 0.00%</v>
      </c>
      <c r="F470" s="31" t="str">
        <f>SUBSTITUTE("Sp.man: 0.00%",".",IF(VALUE("1.2")=1.2,".",","),2)</f>
        <v>Sp.man: 0.00%</v>
      </c>
      <c r="G470" s="31" t="str">
        <f>SUBSTITUTE("Sp.uti: 0.00%",".",IF(VALUE("1.2")=1.2,".",","),2)</f>
        <v>Sp.uti: 0.00%</v>
      </c>
    </row>
    <row r="471" spans="1:9" x14ac:dyDescent="0.25">
      <c r="A471" s="54" t="s">
        <v>384</v>
      </c>
      <c r="B471" s="55"/>
      <c r="C471" s="55"/>
      <c r="D471" s="55"/>
      <c r="E471" s="55"/>
      <c r="F471" s="55"/>
      <c r="G471" s="55"/>
    </row>
    <row r="472" spans="1:9" x14ac:dyDescent="0.25">
      <c r="A472" s="55"/>
      <c r="B472" s="55"/>
      <c r="C472" s="55"/>
      <c r="D472" s="55"/>
      <c r="E472" s="55"/>
      <c r="F472" s="55"/>
      <c r="G472" s="55"/>
    </row>
    <row r="473" spans="1:9" x14ac:dyDescent="0.25">
      <c r="A473" s="52" t="s">
        <v>27</v>
      </c>
      <c r="B473" s="53"/>
      <c r="C473" s="53"/>
      <c r="D473" s="53"/>
      <c r="E473" s="53"/>
      <c r="F473" s="53"/>
      <c r="G473" s="53"/>
      <c r="H473" s="33"/>
      <c r="I473" s="34"/>
    </row>
    <row r="474" spans="1:9" x14ac:dyDescent="0.25">
      <c r="B474" s="2">
        <v>87</v>
      </c>
      <c r="C474" s="3" t="s">
        <v>385</v>
      </c>
      <c r="D474" s="5" t="s">
        <v>25</v>
      </c>
      <c r="G474" s="6">
        <v>52</v>
      </c>
    </row>
    <row r="475" spans="1:9" x14ac:dyDescent="0.25">
      <c r="D475" s="31" t="str">
        <f>SUBSTITUTE("Sp.mat: 0.00%",".",IF(VALUE("1.2")=1.2,".",","),2)</f>
        <v>Sp.mat: 0.00%</v>
      </c>
      <c r="F475" s="31" t="str">
        <f>SUBSTITUTE("Sp.man: -30.00%",".",IF(VALUE("1.2")=1.2,".",","),2)</f>
        <v>Sp.man: -30.00%</v>
      </c>
      <c r="G475" s="31" t="str">
        <f>SUBSTITUTE("Sp.uti: 0.00%",".",IF(VALUE("1.2")=1.2,".",","),2)</f>
        <v>Sp.uti: 0.00%</v>
      </c>
    </row>
    <row r="476" spans="1:9" x14ac:dyDescent="0.25">
      <c r="A476" s="54" t="s">
        <v>386</v>
      </c>
      <c r="B476" s="55"/>
      <c r="C476" s="55"/>
      <c r="D476" s="55"/>
      <c r="E476" s="55"/>
      <c r="F476" s="55"/>
      <c r="G476" s="55"/>
    </row>
    <row r="477" spans="1:9" x14ac:dyDescent="0.25">
      <c r="A477" s="55"/>
      <c r="B477" s="55"/>
      <c r="C477" s="55"/>
      <c r="D477" s="55"/>
      <c r="E477" s="55"/>
      <c r="F477" s="55"/>
      <c r="G477" s="55"/>
    </row>
    <row r="478" spans="1:9" x14ac:dyDescent="0.25">
      <c r="A478" s="52" t="s">
        <v>387</v>
      </c>
      <c r="B478" s="53"/>
      <c r="C478" s="53"/>
      <c r="D478" s="53"/>
      <c r="E478" s="53"/>
      <c r="F478" s="53"/>
      <c r="G478" s="53"/>
      <c r="H478" s="33"/>
      <c r="I478" s="34"/>
    </row>
    <row r="479" spans="1:9" x14ac:dyDescent="0.25">
      <c r="B479" s="2">
        <v>88</v>
      </c>
      <c r="C479" s="3" t="s">
        <v>388</v>
      </c>
      <c r="D479" s="5" t="s">
        <v>25</v>
      </c>
      <c r="G479" s="6">
        <v>52</v>
      </c>
    </row>
    <row r="480" spans="1:9" x14ac:dyDescent="0.25">
      <c r="D480" s="31" t="str">
        <f>SUBSTITUTE("Sp.mat: 0.00%",".",IF(VALUE("1.2")=1.2,".",","),2)</f>
        <v>Sp.mat: 0.00%</v>
      </c>
      <c r="F480" s="31" t="str">
        <f>SUBSTITUTE("Sp.man: 0.00%",".",IF(VALUE("1.2")=1.2,".",","),2)</f>
        <v>Sp.man: 0.00%</v>
      </c>
      <c r="G480" s="31" t="str">
        <f>SUBSTITUTE("Sp.uti: 0.00%",".",IF(VALUE("1.2")=1.2,".",","),2)</f>
        <v>Sp.uti: 0.00%</v>
      </c>
    </row>
    <row r="481" spans="1:9" x14ac:dyDescent="0.25">
      <c r="A481" s="54" t="s">
        <v>389</v>
      </c>
      <c r="B481" s="55"/>
      <c r="C481" s="55"/>
      <c r="D481" s="55"/>
      <c r="E481" s="55"/>
      <c r="F481" s="55"/>
      <c r="G481" s="55"/>
    </row>
    <row r="482" spans="1:9" x14ac:dyDescent="0.25">
      <c r="A482" s="55"/>
      <c r="B482" s="55"/>
      <c r="C482" s="55"/>
      <c r="D482" s="55"/>
      <c r="E482" s="55"/>
      <c r="F482" s="55"/>
      <c r="G482" s="55"/>
    </row>
    <row r="483" spans="1:9" x14ac:dyDescent="0.25">
      <c r="A483" s="52" t="s">
        <v>387</v>
      </c>
      <c r="B483" s="53"/>
      <c r="C483" s="53"/>
      <c r="D483" s="53"/>
      <c r="E483" s="53"/>
      <c r="F483" s="53"/>
      <c r="G483" s="53"/>
      <c r="H483" s="33"/>
      <c r="I483" s="34"/>
    </row>
    <row r="484" spans="1:9" x14ac:dyDescent="0.25">
      <c r="B484" s="2">
        <v>89</v>
      </c>
      <c r="C484" s="3" t="s">
        <v>390</v>
      </c>
      <c r="D484" s="5" t="s">
        <v>25</v>
      </c>
      <c r="G484" s="6">
        <v>52</v>
      </c>
    </row>
    <row r="485" spans="1:9" x14ac:dyDescent="0.25">
      <c r="D485" s="31" t="str">
        <f>SUBSTITUTE("Sp.mat: 0.00%",".",IF(VALUE("1.2")=1.2,".",","),2)</f>
        <v>Sp.mat: 0.00%</v>
      </c>
      <c r="F485" s="31" t="str">
        <f>SUBSTITUTE("Sp.man: 0.00%",".",IF(VALUE("1.2")=1.2,".",","),2)</f>
        <v>Sp.man: 0.00%</v>
      </c>
      <c r="G485" s="31" t="str">
        <f>SUBSTITUTE("Sp.uti: 0.00%",".",IF(VALUE("1.2")=1.2,".",","),2)</f>
        <v>Sp.uti: 0.00%</v>
      </c>
    </row>
    <row r="486" spans="1:9" x14ac:dyDescent="0.25">
      <c r="A486" s="54" t="s">
        <v>391</v>
      </c>
      <c r="B486" s="55"/>
      <c r="C486" s="55"/>
      <c r="D486" s="55"/>
      <c r="E486" s="55"/>
      <c r="F486" s="55"/>
      <c r="G486" s="55"/>
    </row>
    <row r="487" spans="1:9" x14ac:dyDescent="0.25">
      <c r="A487" s="55"/>
      <c r="B487" s="55"/>
      <c r="C487" s="55"/>
      <c r="D487" s="55"/>
      <c r="E487" s="55"/>
      <c r="F487" s="55"/>
      <c r="G487" s="55"/>
    </row>
    <row r="488" spans="1:9" x14ac:dyDescent="0.25">
      <c r="A488" s="56" t="s">
        <v>387</v>
      </c>
      <c r="B488" s="57"/>
      <c r="C488" s="57"/>
      <c r="D488" s="57"/>
      <c r="E488" s="57"/>
      <c r="F488" s="57"/>
      <c r="G488" s="57"/>
      <c r="H488" s="35"/>
      <c r="I488" s="36"/>
    </row>
    <row r="489" spans="1:9" x14ac:dyDescent="0.25">
      <c r="A489" s="59" t="s">
        <v>392</v>
      </c>
      <c r="B489" s="59"/>
      <c r="C489" s="59"/>
      <c r="D489" s="59"/>
      <c r="E489" s="59"/>
      <c r="F489" s="59"/>
      <c r="G489" s="59"/>
      <c r="H489" s="59"/>
      <c r="I489" s="59"/>
    </row>
    <row r="490" spans="1:9" x14ac:dyDescent="0.25">
      <c r="A490" s="53" t="s">
        <v>393</v>
      </c>
      <c r="B490" s="53"/>
      <c r="C490" s="53"/>
      <c r="D490" s="53"/>
      <c r="E490" s="53"/>
      <c r="F490" s="53"/>
      <c r="G490" s="53"/>
      <c r="H490" s="53"/>
      <c r="I490" s="53"/>
    </row>
    <row r="491" spans="1:9" x14ac:dyDescent="0.25">
      <c r="B491" s="2">
        <v>90</v>
      </c>
      <c r="C491" s="3" t="s">
        <v>394</v>
      </c>
      <c r="D491" s="5" t="s">
        <v>395</v>
      </c>
      <c r="G491" s="6">
        <v>30054</v>
      </c>
    </row>
    <row r="492" spans="1:9" x14ac:dyDescent="0.25">
      <c r="D492" s="31" t="str">
        <f>SUBSTITUTE("Sp.mat: 0.00%",".",IF(VALUE("1.2")=1.2,".",","),2)</f>
        <v>Sp.mat: 0.00%</v>
      </c>
      <c r="F492" s="31" t="str">
        <f>SUBSTITUTE("Sp.man: 0.00%",".",IF(VALUE("1.2")=1.2,".",","),2)</f>
        <v>Sp.man: 0.00%</v>
      </c>
      <c r="G492" s="31" t="str">
        <f>SUBSTITUTE("Sp.uti: 0.00%",".",IF(VALUE("1.2")=1.2,".",","),2)</f>
        <v>Sp.uti: 0.00%</v>
      </c>
    </row>
    <row r="493" spans="1:9" x14ac:dyDescent="0.25">
      <c r="A493" s="54" t="s">
        <v>396</v>
      </c>
      <c r="B493" s="55"/>
      <c r="C493" s="55"/>
      <c r="D493" s="55"/>
      <c r="E493" s="55"/>
      <c r="F493" s="55"/>
      <c r="G493" s="55"/>
    </row>
    <row r="494" spans="1:9" x14ac:dyDescent="0.25">
      <c r="A494" s="55"/>
      <c r="B494" s="55"/>
      <c r="C494" s="55"/>
      <c r="D494" s="55"/>
      <c r="E494" s="55"/>
      <c r="F494" s="55"/>
      <c r="G494" s="55"/>
    </row>
    <row r="495" spans="1:9" x14ac:dyDescent="0.25">
      <c r="A495" s="52" t="s">
        <v>397</v>
      </c>
      <c r="B495" s="53"/>
      <c r="C495" s="53"/>
      <c r="D495" s="53"/>
      <c r="E495" s="53"/>
      <c r="F495" s="53"/>
      <c r="G495" s="53"/>
      <c r="H495" s="33"/>
      <c r="I495" s="34"/>
    </row>
    <row r="496" spans="1:9" x14ac:dyDescent="0.25">
      <c r="B496" s="2">
        <v>91</v>
      </c>
      <c r="C496" s="3" t="s">
        <v>398</v>
      </c>
      <c r="D496" s="5" t="s">
        <v>395</v>
      </c>
      <c r="G496" s="6">
        <v>48960</v>
      </c>
    </row>
    <row r="497" spans="1:9" x14ac:dyDescent="0.25">
      <c r="D497" s="31" t="str">
        <f>SUBSTITUTE("Sp.mat: 0.00%",".",IF(VALUE("1.2")=1.2,".",","),2)</f>
        <v>Sp.mat: 0.00%</v>
      </c>
      <c r="F497" s="31" t="str">
        <f>SUBSTITUTE("Sp.man: 0.00%",".",IF(VALUE("1.2")=1.2,".",","),2)</f>
        <v>Sp.man: 0.00%</v>
      </c>
      <c r="G497" s="31" t="str">
        <f>SUBSTITUTE("Sp.uti: 0.00%",".",IF(VALUE("1.2")=1.2,".",","),2)</f>
        <v>Sp.uti: 0.00%</v>
      </c>
    </row>
    <row r="498" spans="1:9" x14ac:dyDescent="0.25">
      <c r="A498" s="54" t="s">
        <v>399</v>
      </c>
      <c r="B498" s="55"/>
      <c r="C498" s="55"/>
      <c r="D498" s="55"/>
      <c r="E498" s="55"/>
      <c r="F498" s="55"/>
      <c r="G498" s="55"/>
    </row>
    <row r="499" spans="1:9" x14ac:dyDescent="0.25">
      <c r="A499" s="55"/>
      <c r="B499" s="55"/>
      <c r="C499" s="55"/>
      <c r="D499" s="55"/>
      <c r="E499" s="55"/>
      <c r="F499" s="55"/>
      <c r="G499" s="55"/>
    </row>
    <row r="500" spans="1:9" x14ac:dyDescent="0.25">
      <c r="A500" s="52" t="s">
        <v>397</v>
      </c>
      <c r="B500" s="53"/>
      <c r="C500" s="53"/>
      <c r="D500" s="53"/>
      <c r="E500" s="53"/>
      <c r="F500" s="53"/>
      <c r="G500" s="53"/>
      <c r="H500" s="33"/>
      <c r="I500" s="34"/>
    </row>
    <row r="501" spans="1:9" x14ac:dyDescent="0.25">
      <c r="B501" s="2">
        <v>92</v>
      </c>
      <c r="C501" s="3" t="s">
        <v>400</v>
      </c>
      <c r="D501" s="5" t="s">
        <v>401</v>
      </c>
      <c r="G501" s="6">
        <v>2502</v>
      </c>
    </row>
    <row r="502" spans="1:9" x14ac:dyDescent="0.25">
      <c r="D502" s="31" t="str">
        <f>SUBSTITUTE("Sp.mat: 0.00%",".",IF(VALUE("1.2")=1.2,".",","),2)</f>
        <v>Sp.mat: 0.00%</v>
      </c>
      <c r="F502" s="31" t="str">
        <f>SUBSTITUTE("Sp.man: 0.00%",".",IF(VALUE("1.2")=1.2,".",","),2)</f>
        <v>Sp.man: 0.00%</v>
      </c>
      <c r="G502" s="31" t="str">
        <f>SUBSTITUTE("Sp.uti: 0.00%",".",IF(VALUE("1.2")=1.2,".",","),2)</f>
        <v>Sp.uti: 0.00%</v>
      </c>
    </row>
    <row r="503" spans="1:9" x14ac:dyDescent="0.25">
      <c r="A503" s="54" t="s">
        <v>402</v>
      </c>
      <c r="B503" s="55"/>
      <c r="C503" s="55"/>
      <c r="D503" s="55"/>
      <c r="E503" s="55"/>
      <c r="F503" s="55"/>
      <c r="G503" s="55"/>
    </row>
    <row r="504" spans="1:9" x14ac:dyDescent="0.25">
      <c r="A504" s="55"/>
      <c r="B504" s="55"/>
      <c r="C504" s="55"/>
      <c r="D504" s="55"/>
      <c r="E504" s="55"/>
      <c r="F504" s="55"/>
      <c r="G504" s="55"/>
    </row>
    <row r="505" spans="1:9" x14ac:dyDescent="0.25">
      <c r="A505" s="52" t="s">
        <v>397</v>
      </c>
      <c r="B505" s="53"/>
      <c r="C505" s="53"/>
      <c r="D505" s="53"/>
      <c r="E505" s="53"/>
      <c r="F505" s="53"/>
      <c r="G505" s="53"/>
      <c r="H505" s="33"/>
      <c r="I505" s="34"/>
    </row>
    <row r="506" spans="1:9" x14ac:dyDescent="0.25">
      <c r="B506" s="2">
        <v>93</v>
      </c>
      <c r="C506" s="3" t="s">
        <v>403</v>
      </c>
      <c r="D506" s="5" t="s">
        <v>401</v>
      </c>
      <c r="G506" s="6">
        <v>624</v>
      </c>
    </row>
    <row r="507" spans="1:9" x14ac:dyDescent="0.25">
      <c r="D507" s="31" t="str">
        <f>SUBSTITUTE("Sp.mat: 0.00%",".",IF(VALUE("1.2")=1.2,".",","),2)</f>
        <v>Sp.mat: 0.00%</v>
      </c>
      <c r="F507" s="31" t="str">
        <f>SUBSTITUTE("Sp.man: 0.00%",".",IF(VALUE("1.2")=1.2,".",","),2)</f>
        <v>Sp.man: 0.00%</v>
      </c>
      <c r="G507" s="31" t="str">
        <f>SUBSTITUTE("Sp.uti: 0.00%",".",IF(VALUE("1.2")=1.2,".",","),2)</f>
        <v>Sp.uti: 0.00%</v>
      </c>
    </row>
    <row r="508" spans="1:9" x14ac:dyDescent="0.25">
      <c r="A508" s="54" t="s">
        <v>404</v>
      </c>
      <c r="B508" s="55"/>
      <c r="C508" s="55"/>
      <c r="D508" s="55"/>
      <c r="E508" s="55"/>
      <c r="F508" s="55"/>
      <c r="G508" s="55"/>
    </row>
    <row r="509" spans="1:9" x14ac:dyDescent="0.25">
      <c r="A509" s="55"/>
      <c r="B509" s="55"/>
      <c r="C509" s="55"/>
      <c r="D509" s="55"/>
      <c r="E509" s="55"/>
      <c r="F509" s="55"/>
      <c r="G509" s="55"/>
    </row>
    <row r="510" spans="1:9" x14ac:dyDescent="0.25">
      <c r="A510" s="52" t="s">
        <v>397</v>
      </c>
      <c r="B510" s="53"/>
      <c r="C510" s="53"/>
      <c r="D510" s="53"/>
      <c r="E510" s="53"/>
      <c r="F510" s="53"/>
      <c r="G510" s="53"/>
      <c r="H510" s="33"/>
      <c r="I510" s="34"/>
    </row>
    <row r="511" spans="1:9" x14ac:dyDescent="0.25">
      <c r="B511" s="2">
        <v>94</v>
      </c>
      <c r="C511" s="3" t="s">
        <v>405</v>
      </c>
      <c r="D511" s="5" t="s">
        <v>395</v>
      </c>
      <c r="G511" s="6">
        <v>2900</v>
      </c>
    </row>
    <row r="512" spans="1:9" x14ac:dyDescent="0.25">
      <c r="D512" s="31" t="str">
        <f>SUBSTITUTE("Sp.mat: 0.00%",".",IF(VALUE("1.2")=1.2,".",","),2)</f>
        <v>Sp.mat: 0.00%</v>
      </c>
      <c r="F512" s="31" t="str">
        <f>SUBSTITUTE("Sp.man: 0.00%",".",IF(VALUE("1.2")=1.2,".",","),2)</f>
        <v>Sp.man: 0.00%</v>
      </c>
      <c r="G512" s="31" t="str">
        <f>SUBSTITUTE("Sp.uti: 0.00%",".",IF(VALUE("1.2")=1.2,".",","),2)</f>
        <v>Sp.uti: 0.00%</v>
      </c>
    </row>
    <row r="513" spans="1:9" x14ac:dyDescent="0.25">
      <c r="A513" s="54" t="s">
        <v>406</v>
      </c>
      <c r="B513" s="55"/>
      <c r="C513" s="55"/>
      <c r="D513" s="55"/>
      <c r="E513" s="55"/>
      <c r="F513" s="55"/>
      <c r="G513" s="55"/>
    </row>
    <row r="514" spans="1:9" x14ac:dyDescent="0.25">
      <c r="A514" s="55"/>
      <c r="B514" s="55"/>
      <c r="C514" s="55"/>
      <c r="D514" s="55"/>
      <c r="E514" s="55"/>
      <c r="F514" s="55"/>
      <c r="G514" s="55"/>
    </row>
    <row r="515" spans="1:9" x14ac:dyDescent="0.25">
      <c r="A515" s="52" t="s">
        <v>397</v>
      </c>
      <c r="B515" s="53"/>
      <c r="C515" s="53"/>
      <c r="D515" s="53"/>
      <c r="E515" s="53"/>
      <c r="F515" s="53"/>
      <c r="G515" s="53"/>
      <c r="H515" s="33"/>
      <c r="I515" s="34"/>
    </row>
    <row r="516" spans="1:9" x14ac:dyDescent="0.25">
      <c r="B516" s="2">
        <v>95</v>
      </c>
      <c r="C516" s="3" t="s">
        <v>407</v>
      </c>
      <c r="D516" s="5" t="s">
        <v>395</v>
      </c>
      <c r="G516" s="6">
        <v>42088</v>
      </c>
    </row>
    <row r="517" spans="1:9" x14ac:dyDescent="0.25">
      <c r="D517" s="31" t="str">
        <f>SUBSTITUTE("Sp.mat: 0.00%",".",IF(VALUE("1.2")=1.2,".",","),2)</f>
        <v>Sp.mat: 0.00%</v>
      </c>
      <c r="F517" s="31" t="str">
        <f>SUBSTITUTE("Sp.man: 0.00%",".",IF(VALUE("1.2")=1.2,".",","),2)</f>
        <v>Sp.man: 0.00%</v>
      </c>
      <c r="G517" s="31" t="str">
        <f>SUBSTITUTE("Sp.uti: 0.00%",".",IF(VALUE("1.2")=1.2,".",","),2)</f>
        <v>Sp.uti: 0.00%</v>
      </c>
    </row>
    <row r="518" spans="1:9" x14ac:dyDescent="0.25">
      <c r="A518" s="54" t="s">
        <v>408</v>
      </c>
      <c r="B518" s="55"/>
      <c r="C518" s="55"/>
      <c r="D518" s="55"/>
      <c r="E518" s="55"/>
      <c r="F518" s="55"/>
      <c r="G518" s="55"/>
    </row>
    <row r="519" spans="1:9" x14ac:dyDescent="0.25">
      <c r="A519" s="55"/>
      <c r="B519" s="55"/>
      <c r="C519" s="55"/>
      <c r="D519" s="55"/>
      <c r="E519" s="55"/>
      <c r="F519" s="55"/>
      <c r="G519" s="55"/>
    </row>
    <row r="520" spans="1:9" x14ac:dyDescent="0.25">
      <c r="A520" s="52" t="s">
        <v>397</v>
      </c>
      <c r="B520" s="53"/>
      <c r="C520" s="53"/>
      <c r="D520" s="53"/>
      <c r="E520" s="53"/>
      <c r="F520" s="53"/>
      <c r="G520" s="53"/>
      <c r="H520" s="33"/>
      <c r="I520" s="34"/>
    </row>
    <row r="521" spans="1:9" x14ac:dyDescent="0.25">
      <c r="B521" s="2">
        <v>96</v>
      </c>
      <c r="C521" s="3" t="s">
        <v>409</v>
      </c>
      <c r="D521" s="5" t="s">
        <v>395</v>
      </c>
      <c r="G521" s="6">
        <v>43462</v>
      </c>
    </row>
    <row r="522" spans="1:9" x14ac:dyDescent="0.25">
      <c r="D522" s="31" t="str">
        <f>SUBSTITUTE("Sp.mat: 0.00%",".",IF(VALUE("1.2")=1.2,".",","),2)</f>
        <v>Sp.mat: 0.00%</v>
      </c>
      <c r="F522" s="31" t="str">
        <f>SUBSTITUTE("Sp.man: 0.00%",".",IF(VALUE("1.2")=1.2,".",","),2)</f>
        <v>Sp.man: 0.00%</v>
      </c>
      <c r="G522" s="31" t="str">
        <f>SUBSTITUTE("Sp.uti: 0.00%",".",IF(VALUE("1.2")=1.2,".",","),2)</f>
        <v>Sp.uti: 0.00%</v>
      </c>
    </row>
    <row r="523" spans="1:9" x14ac:dyDescent="0.25">
      <c r="A523" s="54" t="s">
        <v>410</v>
      </c>
      <c r="B523" s="55"/>
      <c r="C523" s="55"/>
      <c r="D523" s="55"/>
      <c r="E523" s="55"/>
      <c r="F523" s="55"/>
      <c r="G523" s="55"/>
    </row>
    <row r="524" spans="1:9" x14ac:dyDescent="0.25">
      <c r="A524" s="55"/>
      <c r="B524" s="55"/>
      <c r="C524" s="55"/>
      <c r="D524" s="55"/>
      <c r="E524" s="55"/>
      <c r="F524" s="55"/>
      <c r="G524" s="55"/>
    </row>
    <row r="525" spans="1:9" x14ac:dyDescent="0.25">
      <c r="A525" s="52" t="s">
        <v>397</v>
      </c>
      <c r="B525" s="53"/>
      <c r="C525" s="53"/>
      <c r="D525" s="53"/>
      <c r="E525" s="53"/>
      <c r="F525" s="53"/>
      <c r="G525" s="53"/>
      <c r="H525" s="33"/>
      <c r="I525" s="34"/>
    </row>
    <row r="526" spans="1:9" x14ac:dyDescent="0.25">
      <c r="B526" s="2">
        <v>97</v>
      </c>
      <c r="C526" s="3" t="s">
        <v>411</v>
      </c>
      <c r="D526" s="5" t="s">
        <v>395</v>
      </c>
      <c r="G526" s="6">
        <v>280</v>
      </c>
    </row>
    <row r="527" spans="1:9" x14ac:dyDescent="0.25">
      <c r="D527" s="31" t="str">
        <f>SUBSTITUTE("Sp.mat: 0.00%",".",IF(VALUE("1.2")=1.2,".",","),2)</f>
        <v>Sp.mat: 0.00%</v>
      </c>
      <c r="F527" s="31" t="str">
        <f>SUBSTITUTE("Sp.man: 0.00%",".",IF(VALUE("1.2")=1.2,".",","),2)</f>
        <v>Sp.man: 0.00%</v>
      </c>
      <c r="G527" s="31" t="str">
        <f>SUBSTITUTE("Sp.uti: 0.00%",".",IF(VALUE("1.2")=1.2,".",","),2)</f>
        <v>Sp.uti: 0.00%</v>
      </c>
    </row>
    <row r="528" spans="1:9" x14ac:dyDescent="0.25">
      <c r="A528" s="54" t="s">
        <v>412</v>
      </c>
      <c r="B528" s="55"/>
      <c r="C528" s="55"/>
      <c r="D528" s="55"/>
      <c r="E528" s="55"/>
      <c r="F528" s="55"/>
      <c r="G528" s="55"/>
    </row>
    <row r="529" spans="1:9" x14ac:dyDescent="0.25">
      <c r="A529" s="55"/>
      <c r="B529" s="55"/>
      <c r="C529" s="55"/>
      <c r="D529" s="55"/>
      <c r="E529" s="55"/>
      <c r="F529" s="55"/>
      <c r="G529" s="55"/>
    </row>
    <row r="530" spans="1:9" x14ac:dyDescent="0.25">
      <c r="A530" s="52" t="s">
        <v>397</v>
      </c>
      <c r="B530" s="53"/>
      <c r="C530" s="53"/>
      <c r="D530" s="53"/>
      <c r="E530" s="53"/>
      <c r="F530" s="53"/>
      <c r="G530" s="53"/>
      <c r="H530" s="33"/>
      <c r="I530" s="34"/>
    </row>
    <row r="531" spans="1:9" x14ac:dyDescent="0.25">
      <c r="B531" s="2">
        <v>98</v>
      </c>
      <c r="C531" s="3" t="s">
        <v>413</v>
      </c>
      <c r="D531" s="5" t="s">
        <v>395</v>
      </c>
      <c r="G531" s="6">
        <v>12088</v>
      </c>
    </row>
    <row r="532" spans="1:9" x14ac:dyDescent="0.25">
      <c r="D532" s="31" t="str">
        <f>SUBSTITUTE("Sp.mat: 0.00%",".",IF(VALUE("1.2")=1.2,".",","),2)</f>
        <v>Sp.mat: 0.00%</v>
      </c>
      <c r="F532" s="31" t="str">
        <f>SUBSTITUTE("Sp.man: 0.00%",".",IF(VALUE("1.2")=1.2,".",","),2)</f>
        <v>Sp.man: 0.00%</v>
      </c>
      <c r="G532" s="31" t="str">
        <f>SUBSTITUTE("Sp.uti: 0.00%",".",IF(VALUE("1.2")=1.2,".",","),2)</f>
        <v>Sp.uti: 0.00%</v>
      </c>
    </row>
    <row r="533" spans="1:9" x14ac:dyDescent="0.25">
      <c r="A533" s="54" t="s">
        <v>414</v>
      </c>
      <c r="B533" s="55"/>
      <c r="C533" s="55"/>
      <c r="D533" s="55"/>
      <c r="E533" s="55"/>
      <c r="F533" s="55"/>
      <c r="G533" s="55"/>
    </row>
    <row r="534" spans="1:9" x14ac:dyDescent="0.25">
      <c r="A534" s="55"/>
      <c r="B534" s="55"/>
      <c r="C534" s="55"/>
      <c r="D534" s="55"/>
      <c r="E534" s="55"/>
      <c r="F534" s="55"/>
      <c r="G534" s="55"/>
    </row>
    <row r="535" spans="1:9" x14ac:dyDescent="0.25">
      <c r="A535" s="52" t="s">
        <v>397</v>
      </c>
      <c r="B535" s="53"/>
      <c r="C535" s="53"/>
      <c r="D535" s="53"/>
      <c r="E535" s="53"/>
      <c r="F535" s="53"/>
      <c r="G535" s="53"/>
      <c r="H535" s="33"/>
      <c r="I535" s="34"/>
    </row>
    <row r="536" spans="1:9" x14ac:dyDescent="0.25">
      <c r="B536" s="2">
        <v>99</v>
      </c>
      <c r="C536" s="3" t="s">
        <v>415</v>
      </c>
      <c r="D536" s="5" t="s">
        <v>395</v>
      </c>
      <c r="G536" s="6">
        <v>2500</v>
      </c>
    </row>
    <row r="537" spans="1:9" x14ac:dyDescent="0.25">
      <c r="D537" s="31" t="str">
        <f>SUBSTITUTE("Sp.mat: 0.00%",".",IF(VALUE("1.2")=1.2,".",","),2)</f>
        <v>Sp.mat: 0.00%</v>
      </c>
      <c r="F537" s="31" t="str">
        <f>SUBSTITUTE("Sp.man: 0.00%",".",IF(VALUE("1.2")=1.2,".",","),2)</f>
        <v>Sp.man: 0.00%</v>
      </c>
      <c r="G537" s="31" t="str">
        <f>SUBSTITUTE("Sp.uti: 0.00%",".",IF(VALUE("1.2")=1.2,".",","),2)</f>
        <v>Sp.uti: 0.00%</v>
      </c>
    </row>
    <row r="538" spans="1:9" x14ac:dyDescent="0.25">
      <c r="A538" s="54" t="s">
        <v>416</v>
      </c>
      <c r="B538" s="55"/>
      <c r="C538" s="55"/>
      <c r="D538" s="55"/>
      <c r="E538" s="55"/>
      <c r="F538" s="55"/>
      <c r="G538" s="55"/>
    </row>
    <row r="539" spans="1:9" x14ac:dyDescent="0.25">
      <c r="A539" s="55"/>
      <c r="B539" s="55"/>
      <c r="C539" s="55"/>
      <c r="D539" s="55"/>
      <c r="E539" s="55"/>
      <c r="F539" s="55"/>
      <c r="G539" s="55"/>
    </row>
    <row r="540" spans="1:9" x14ac:dyDescent="0.25">
      <c r="A540" s="52" t="s">
        <v>397</v>
      </c>
      <c r="B540" s="53"/>
      <c r="C540" s="53"/>
      <c r="D540" s="53"/>
      <c r="E540" s="53"/>
      <c r="F540" s="53"/>
      <c r="G540" s="53"/>
      <c r="H540" s="33"/>
      <c r="I540" s="34"/>
    </row>
    <row r="541" spans="1:9" x14ac:dyDescent="0.25">
      <c r="B541" s="2">
        <v>100</v>
      </c>
      <c r="C541" s="3" t="s">
        <v>301</v>
      </c>
      <c r="D541" s="5" t="s">
        <v>76</v>
      </c>
      <c r="G541" s="6">
        <v>10</v>
      </c>
    </row>
    <row r="542" spans="1:9" x14ac:dyDescent="0.25">
      <c r="D542" s="31" t="str">
        <f>SUBSTITUTE("Sp.mat: 0.00%",".",IF(VALUE("1.2")=1.2,".",","),2)</f>
        <v>Sp.mat: 0.00%</v>
      </c>
      <c r="F542" s="31" t="str">
        <f>SUBSTITUTE("Sp.man: 300.00%",".",IF(VALUE("1.2")=1.2,".",","),2)</f>
        <v>Sp.man: 300.00%</v>
      </c>
      <c r="G542" s="31" t="str">
        <f>SUBSTITUTE("Sp.uti: 0.00%",".",IF(VALUE("1.2")=1.2,".",","),2)</f>
        <v>Sp.uti: 0.00%</v>
      </c>
    </row>
    <row r="543" spans="1:9" x14ac:dyDescent="0.25">
      <c r="A543" s="54" t="s">
        <v>302</v>
      </c>
      <c r="B543" s="55"/>
      <c r="C543" s="55"/>
      <c r="D543" s="55"/>
      <c r="E543" s="55"/>
      <c r="F543" s="55"/>
      <c r="G543" s="55"/>
    </row>
    <row r="544" spans="1:9" x14ac:dyDescent="0.25">
      <c r="A544" s="55"/>
      <c r="B544" s="55"/>
      <c r="C544" s="55"/>
      <c r="D544" s="55"/>
      <c r="E544" s="55"/>
      <c r="F544" s="55"/>
      <c r="G544" s="55"/>
    </row>
    <row r="545" spans="1:9" x14ac:dyDescent="0.25">
      <c r="A545" s="56" t="s">
        <v>27</v>
      </c>
      <c r="B545" s="57"/>
      <c r="C545" s="57"/>
      <c r="D545" s="57"/>
      <c r="E545" s="57"/>
      <c r="F545" s="57"/>
      <c r="G545" s="57"/>
      <c r="H545" s="35"/>
      <c r="I545" s="36"/>
    </row>
    <row r="546" spans="1:9" x14ac:dyDescent="0.25">
      <c r="A546" s="58" t="s">
        <v>417</v>
      </c>
      <c r="B546" s="58"/>
      <c r="C546" s="58"/>
      <c r="D546" s="58"/>
      <c r="E546" s="58"/>
      <c r="F546" s="58"/>
      <c r="G546" s="58"/>
      <c r="H546" s="58"/>
      <c r="I546" s="58"/>
    </row>
    <row r="547" spans="1:9" x14ac:dyDescent="0.25">
      <c r="B547" s="2">
        <v>101</v>
      </c>
      <c r="C547" s="3" t="s">
        <v>418</v>
      </c>
      <c r="D547" s="5" t="s">
        <v>76</v>
      </c>
      <c r="G547" s="6">
        <v>10</v>
      </c>
    </row>
    <row r="548" spans="1:9" x14ac:dyDescent="0.25">
      <c r="D548" s="31" t="str">
        <f>SUBSTITUTE("Sp.mat: 0.00%",".",IF(VALUE("1.2")=1.2,".",","),2)</f>
        <v>Sp.mat: 0.00%</v>
      </c>
      <c r="F548" s="31" t="str">
        <f>SUBSTITUTE("Sp.man: 0.00%",".",IF(VALUE("1.2")=1.2,".",","),2)</f>
        <v>Sp.man: 0.00%</v>
      </c>
      <c r="G548" s="31" t="str">
        <f>SUBSTITUTE("Sp.uti: 0.00%",".",IF(VALUE("1.2")=1.2,".",","),2)</f>
        <v>Sp.uti: 0.00%</v>
      </c>
    </row>
    <row r="549" spans="1:9" x14ac:dyDescent="0.25">
      <c r="A549" s="54" t="s">
        <v>419</v>
      </c>
      <c r="B549" s="55"/>
      <c r="C549" s="55"/>
      <c r="D549" s="55"/>
      <c r="E549" s="55"/>
      <c r="F549" s="55"/>
      <c r="G549" s="55"/>
    </row>
    <row r="550" spans="1:9" x14ac:dyDescent="0.25">
      <c r="A550" s="55"/>
      <c r="B550" s="55"/>
      <c r="C550" s="55"/>
      <c r="D550" s="55"/>
      <c r="E550" s="55"/>
      <c r="F550" s="55"/>
      <c r="G550" s="55"/>
    </row>
    <row r="551" spans="1:9" x14ac:dyDescent="0.25">
      <c r="A551" s="52" t="s">
        <v>27</v>
      </c>
      <c r="B551" s="53"/>
      <c r="C551" s="53"/>
      <c r="D551" s="53"/>
      <c r="E551" s="53"/>
      <c r="F551" s="53"/>
      <c r="G551" s="53"/>
      <c r="H551" s="33"/>
      <c r="I551" s="34"/>
    </row>
    <row r="552" spans="1:9" x14ac:dyDescent="0.25">
      <c r="B552" s="2">
        <v>102</v>
      </c>
      <c r="C552" s="3" t="s">
        <v>420</v>
      </c>
      <c r="D552" s="5" t="s">
        <v>395</v>
      </c>
      <c r="G552" s="6">
        <v>1260</v>
      </c>
    </row>
    <row r="553" spans="1:9" x14ac:dyDescent="0.25">
      <c r="D553" s="31" t="str">
        <f>SUBSTITUTE("Sp.mat: 0.00%",".",IF(VALUE("1.2")=1.2,".",","),2)</f>
        <v>Sp.mat: 0.00%</v>
      </c>
      <c r="F553" s="31" t="str">
        <f>SUBSTITUTE("Sp.man: 0.00%",".",IF(VALUE("1.2")=1.2,".",","),2)</f>
        <v>Sp.man: 0.00%</v>
      </c>
      <c r="G553" s="31" t="str">
        <f>SUBSTITUTE("Sp.uti: 0.00%",".",IF(VALUE("1.2")=1.2,".",","),2)</f>
        <v>Sp.uti: 0.00%</v>
      </c>
    </row>
    <row r="554" spans="1:9" x14ac:dyDescent="0.25">
      <c r="A554" s="54" t="s">
        <v>421</v>
      </c>
      <c r="B554" s="55"/>
      <c r="C554" s="55"/>
      <c r="D554" s="55"/>
      <c r="E554" s="55"/>
      <c r="F554" s="55"/>
      <c r="G554" s="55"/>
    </row>
    <row r="555" spans="1:9" x14ac:dyDescent="0.25">
      <c r="A555" s="55"/>
      <c r="B555" s="55"/>
      <c r="C555" s="55"/>
      <c r="D555" s="55"/>
      <c r="E555" s="55"/>
      <c r="F555" s="55"/>
      <c r="G555" s="55"/>
    </row>
    <row r="556" spans="1:9" x14ac:dyDescent="0.25">
      <c r="A556" s="52" t="s">
        <v>27</v>
      </c>
      <c r="B556" s="53"/>
      <c r="C556" s="53"/>
      <c r="D556" s="53"/>
      <c r="E556" s="53"/>
      <c r="F556" s="53"/>
      <c r="G556" s="53"/>
      <c r="H556" s="33"/>
      <c r="I556" s="34"/>
    </row>
    <row r="557" spans="1:9" x14ac:dyDescent="0.25">
      <c r="B557" s="2">
        <v>103</v>
      </c>
      <c r="C557" s="3" t="s">
        <v>422</v>
      </c>
      <c r="D557" s="5" t="s">
        <v>395</v>
      </c>
      <c r="G557" s="6">
        <v>452</v>
      </c>
    </row>
    <row r="558" spans="1:9" x14ac:dyDescent="0.25">
      <c r="D558" s="31" t="str">
        <f>SUBSTITUTE("Sp.mat: 0.00%",".",IF(VALUE("1.2")=1.2,".",","),2)</f>
        <v>Sp.mat: 0.00%</v>
      </c>
      <c r="F558" s="31" t="str">
        <f>SUBSTITUTE("Sp.man: 0.00%",".",IF(VALUE("1.2")=1.2,".",","),2)</f>
        <v>Sp.man: 0.00%</v>
      </c>
      <c r="G558" s="31" t="str">
        <f>SUBSTITUTE("Sp.uti: 0.00%",".",IF(VALUE("1.2")=1.2,".",","),2)</f>
        <v>Sp.uti: 0.00%</v>
      </c>
    </row>
    <row r="559" spans="1:9" x14ac:dyDescent="0.25">
      <c r="A559" s="54" t="s">
        <v>423</v>
      </c>
      <c r="B559" s="55"/>
      <c r="C559" s="55"/>
      <c r="D559" s="55"/>
      <c r="E559" s="55"/>
      <c r="F559" s="55"/>
      <c r="G559" s="55"/>
    </row>
    <row r="560" spans="1:9" x14ac:dyDescent="0.25">
      <c r="A560" s="55"/>
      <c r="B560" s="55"/>
      <c r="C560" s="55"/>
      <c r="D560" s="55"/>
      <c r="E560" s="55"/>
      <c r="F560" s="55"/>
      <c r="G560" s="55"/>
    </row>
    <row r="561" spans="1:9" x14ac:dyDescent="0.25">
      <c r="A561" s="52" t="s">
        <v>27</v>
      </c>
      <c r="B561" s="53"/>
      <c r="C561" s="53"/>
      <c r="D561" s="53"/>
      <c r="E561" s="53"/>
      <c r="F561" s="53"/>
      <c r="G561" s="53"/>
      <c r="H561" s="33"/>
      <c r="I561" s="34"/>
    </row>
    <row r="562" spans="1:9" x14ac:dyDescent="0.25">
      <c r="B562" s="2">
        <v>104</v>
      </c>
      <c r="C562" s="3" t="s">
        <v>148</v>
      </c>
      <c r="D562" s="5" t="s">
        <v>144</v>
      </c>
      <c r="G562" s="6">
        <v>1670</v>
      </c>
    </row>
    <row r="563" spans="1:9" x14ac:dyDescent="0.25">
      <c r="D563" s="31" t="str">
        <f>SUBSTITUTE("Sp.mat: 0.00%",".",IF(VALUE("1.2")=1.2,".",","),2)</f>
        <v>Sp.mat: 0.00%</v>
      </c>
      <c r="F563" s="31" t="str">
        <f>SUBSTITUTE("Sp.man: 0.00%",".",IF(VALUE("1.2")=1.2,".",","),2)</f>
        <v>Sp.man: 0.00%</v>
      </c>
      <c r="G563" s="31" t="str">
        <f>SUBSTITUTE("Sp.uti: 0.00%",".",IF(VALUE("1.2")=1.2,".",","),2)</f>
        <v>Sp.uti: 0.00%</v>
      </c>
    </row>
    <row r="564" spans="1:9" x14ac:dyDescent="0.25">
      <c r="A564" s="54" t="s">
        <v>149</v>
      </c>
      <c r="B564" s="55"/>
      <c r="C564" s="55"/>
      <c r="D564" s="55"/>
      <c r="E564" s="55"/>
      <c r="F564" s="55"/>
      <c r="G564" s="55"/>
    </row>
    <row r="565" spans="1:9" x14ac:dyDescent="0.25">
      <c r="A565" s="55"/>
      <c r="B565" s="55"/>
      <c r="C565" s="55"/>
      <c r="D565" s="55"/>
      <c r="E565" s="55"/>
      <c r="F565" s="55"/>
      <c r="G565" s="55"/>
    </row>
    <row r="566" spans="1:9" x14ac:dyDescent="0.25">
      <c r="A566" s="52" t="s">
        <v>27</v>
      </c>
      <c r="B566" s="53"/>
      <c r="C566" s="53"/>
      <c r="D566" s="53"/>
      <c r="E566" s="53"/>
      <c r="F566" s="53"/>
      <c r="G566" s="53"/>
      <c r="H566" s="33"/>
      <c r="I566" s="34"/>
    </row>
    <row r="567" spans="1:9" x14ac:dyDescent="0.25">
      <c r="B567" s="2">
        <v>105</v>
      </c>
      <c r="C567" s="3" t="s">
        <v>152</v>
      </c>
      <c r="D567" s="5" t="s">
        <v>144</v>
      </c>
      <c r="G567" s="6">
        <v>1790</v>
      </c>
    </row>
    <row r="568" spans="1:9" x14ac:dyDescent="0.25">
      <c r="D568" s="31" t="str">
        <f>SUBSTITUTE("Sp.mat: 0.00%",".",IF(VALUE("1.2")=1.2,".",","),2)</f>
        <v>Sp.mat: 0.00%</v>
      </c>
      <c r="F568" s="31" t="str">
        <f>SUBSTITUTE("Sp.man: 0.00%",".",IF(VALUE("1.2")=1.2,".",","),2)</f>
        <v>Sp.man: 0.00%</v>
      </c>
      <c r="G568" s="31" t="str">
        <f>SUBSTITUTE("Sp.uti: 0.00%",".",IF(VALUE("1.2")=1.2,".",","),2)</f>
        <v>Sp.uti: 0.00%</v>
      </c>
    </row>
    <row r="569" spans="1:9" x14ac:dyDescent="0.25">
      <c r="A569" s="54" t="s">
        <v>153</v>
      </c>
      <c r="B569" s="55"/>
      <c r="C569" s="55"/>
      <c r="D569" s="55"/>
      <c r="E569" s="55"/>
      <c r="F569" s="55"/>
      <c r="G569" s="55"/>
    </row>
    <row r="570" spans="1:9" x14ac:dyDescent="0.25">
      <c r="A570" s="55"/>
      <c r="B570" s="55"/>
      <c r="C570" s="55"/>
      <c r="D570" s="55"/>
      <c r="E570" s="55"/>
      <c r="F570" s="55"/>
      <c r="G570" s="55"/>
    </row>
    <row r="571" spans="1:9" x14ac:dyDescent="0.25">
      <c r="A571" s="52" t="s">
        <v>27</v>
      </c>
      <c r="B571" s="53"/>
      <c r="C571" s="53"/>
      <c r="D571" s="53"/>
      <c r="E571" s="53"/>
      <c r="F571" s="53"/>
      <c r="G571" s="53"/>
      <c r="H571" s="33"/>
      <c r="I571" s="34"/>
    </row>
    <row r="572" spans="1:9" x14ac:dyDescent="0.25">
      <c r="B572" s="2">
        <v>106</v>
      </c>
      <c r="C572" s="3" t="s">
        <v>424</v>
      </c>
      <c r="D572" s="5" t="s">
        <v>144</v>
      </c>
      <c r="G572" s="6">
        <v>2800</v>
      </c>
    </row>
    <row r="573" spans="1:9" x14ac:dyDescent="0.25">
      <c r="D573" s="31" t="str">
        <f>SUBSTITUTE("Sp.mat: 0.00%",".",IF(VALUE("1.2")=1.2,".",","),2)</f>
        <v>Sp.mat: 0.00%</v>
      </c>
      <c r="F573" s="31" t="str">
        <f>SUBSTITUTE("Sp.man: 0.00%",".",IF(VALUE("1.2")=1.2,".",","),2)</f>
        <v>Sp.man: 0.00%</v>
      </c>
      <c r="G573" s="31" t="str">
        <f>SUBSTITUTE("Sp.uti: 0.00%",".",IF(VALUE("1.2")=1.2,".",","),2)</f>
        <v>Sp.uti: 0.00%</v>
      </c>
    </row>
    <row r="574" spans="1:9" x14ac:dyDescent="0.25">
      <c r="A574" s="54" t="s">
        <v>425</v>
      </c>
      <c r="B574" s="55"/>
      <c r="C574" s="55"/>
      <c r="D574" s="55"/>
      <c r="E574" s="55"/>
      <c r="F574" s="55"/>
      <c r="G574" s="55"/>
    </row>
    <row r="575" spans="1:9" x14ac:dyDescent="0.25">
      <c r="A575" s="55"/>
      <c r="B575" s="55"/>
      <c r="C575" s="55"/>
      <c r="D575" s="55"/>
      <c r="E575" s="55"/>
      <c r="F575" s="55"/>
      <c r="G575" s="55"/>
    </row>
    <row r="576" spans="1:9" x14ac:dyDescent="0.25">
      <c r="A576" s="52" t="s">
        <v>27</v>
      </c>
      <c r="B576" s="53"/>
      <c r="C576" s="53"/>
      <c r="D576" s="53"/>
      <c r="E576" s="53"/>
      <c r="F576" s="53"/>
      <c r="G576" s="53"/>
      <c r="H576" s="33"/>
      <c r="I576" s="34"/>
    </row>
    <row r="577" spans="2:19" x14ac:dyDescent="0.25">
      <c r="B577" s="37" t="s">
        <v>154</v>
      </c>
      <c r="E577" s="4">
        <f>SUMIF(J13:J576,"1",I13:I576)</f>
        <v>0</v>
      </c>
      <c r="F577" s="4">
        <f>SUMIF(J13:J576,"2",I13:I576)</f>
        <v>0</v>
      </c>
      <c r="G577" s="4">
        <f>SUMIF(J13:J576,"3",I13:I576)</f>
        <v>0</v>
      </c>
      <c r="H577" s="4">
        <f>SUMIF(J13:J576,"4",I13:I576)</f>
        <v>0</v>
      </c>
      <c r="I577" s="4">
        <f>SUMIF(J13:J576,"5",I13:I576)</f>
        <v>0</v>
      </c>
      <c r="K577" s="4">
        <f>SUMIF(J13:J576,"3",K13:K576)</f>
        <v>0</v>
      </c>
      <c r="L577" s="4">
        <f>SUMIF(J13:J576,"3",L13:L576)</f>
        <v>0</v>
      </c>
      <c r="M577" s="4">
        <f>SUMIF(J13:J576,"3",M13:M576)</f>
        <v>0</v>
      </c>
      <c r="N577" s="4">
        <f>SUMIF(J13:J576,"4",N13:N576)</f>
        <v>0</v>
      </c>
      <c r="O577" s="4">
        <f>SUMIF(J13:J576,"4",O13:O576)</f>
        <v>0</v>
      </c>
      <c r="P577" s="4">
        <f>SUMIF(J13:J576,"4",P13:P576)</f>
        <v>0</v>
      </c>
      <c r="Q577" s="4">
        <f>SUMIF(J13:J576,"4",Q13:Q576)</f>
        <v>0</v>
      </c>
      <c r="R577" s="4">
        <f>SUMIF(J13:J576,"4",R13:R576)</f>
        <v>0</v>
      </c>
      <c r="S577" s="4">
        <f>SUMIF(J13:J576,"4",S13:S576)</f>
        <v>0</v>
      </c>
    </row>
    <row r="578" spans="2:19" hidden="1" x14ac:dyDescent="0.25">
      <c r="B578" s="37" t="s">
        <v>155</v>
      </c>
    </row>
    <row r="579" spans="2:19" hidden="1" x14ac:dyDescent="0.25">
      <c r="B579" s="37" t="s">
        <v>156</v>
      </c>
      <c r="G579" s="4">
        <f>$K$577*1</f>
        <v>0</v>
      </c>
    </row>
    <row r="580" spans="2:19" hidden="1" x14ac:dyDescent="0.25">
      <c r="B580" s="37" t="s">
        <v>157</v>
      </c>
      <c r="G580" s="4">
        <f>$L$577*1</f>
        <v>0</v>
      </c>
    </row>
    <row r="581" spans="2:19" hidden="1" x14ac:dyDescent="0.25">
      <c r="B581" s="37" t="s">
        <v>158</v>
      </c>
      <c r="G581" s="4">
        <f>G577-G579-G580</f>
        <v>0</v>
      </c>
    </row>
    <row r="582" spans="2:19" hidden="1" x14ac:dyDescent="0.25">
      <c r="B582" s="37" t="s">
        <v>159</v>
      </c>
      <c r="E582" s="4">
        <f>IF("G"="Nu",0*1,0)</f>
        <v>0</v>
      </c>
      <c r="I582" s="4">
        <f>E582</f>
        <v>0</v>
      </c>
    </row>
    <row r="583" spans="2:19" hidden="1" x14ac:dyDescent="0.25">
      <c r="B583" s="37" t="s">
        <v>160</v>
      </c>
      <c r="D583" s="38" t="str">
        <f>CONCATENATE(TEXT(0,REPLACE("#.####",2,1,"."))," x")</f>
        <v>. x</v>
      </c>
      <c r="E583" s="4">
        <f>IF("G"="Nu",0*1,0)</f>
        <v>0</v>
      </c>
      <c r="I583" s="4">
        <f>E583*0</f>
        <v>0</v>
      </c>
    </row>
    <row r="584" spans="2:19" x14ac:dyDescent="0.25">
      <c r="B584" s="37" t="s">
        <v>161</v>
      </c>
      <c r="E584" s="4">
        <f>0</f>
        <v>0</v>
      </c>
      <c r="F584" s="4">
        <f>0</f>
        <v>0</v>
      </c>
      <c r="G584" s="4">
        <f>0</f>
        <v>0</v>
      </c>
      <c r="H584" s="4">
        <f>IF(H577=0,1,H595/H577)</f>
        <v>1</v>
      </c>
    </row>
    <row r="585" spans="2:19" x14ac:dyDescent="0.25">
      <c r="B585" s="39" t="s">
        <v>162</v>
      </c>
      <c r="C585" s="40"/>
      <c r="D585" s="41"/>
      <c r="E585" s="42"/>
      <c r="F585" s="42"/>
      <c r="G585" s="43"/>
      <c r="H585" s="32"/>
      <c r="I585" s="44"/>
    </row>
    <row r="586" spans="2:19" hidden="1" x14ac:dyDescent="0.25">
      <c r="B586" s="45" t="str">
        <f>CONCATENATE("  ","Impozit manopera        ")</f>
        <v xml:space="preserve">  Impozit manopera        </v>
      </c>
      <c r="D586" s="38">
        <f>0</f>
        <v>0</v>
      </c>
      <c r="F586" s="4">
        <f>F577*F584*D586</f>
        <v>0</v>
      </c>
      <c r="I586" s="46">
        <f t="shared" ref="I586:I593" si="0">F586</f>
        <v>0</v>
      </c>
    </row>
    <row r="587" spans="2:19" x14ac:dyDescent="0.25">
      <c r="B587" s="45" t="str">
        <f>CONCATENATE("  ","C.A.S.                  ")</f>
        <v xml:space="preserve">  C.A.S.                  </v>
      </c>
      <c r="D587" s="38">
        <f>0</f>
        <v>0</v>
      </c>
      <c r="F587" s="4">
        <f>(F577*F584+F586)*D587</f>
        <v>0</v>
      </c>
      <c r="I587" s="4">
        <f t="shared" si="0"/>
        <v>0</v>
      </c>
    </row>
    <row r="588" spans="2:19" x14ac:dyDescent="0.25">
      <c r="B588" s="45" t="str">
        <f>CONCATENATE("  ","C.A.S.S.                ")</f>
        <v xml:space="preserve">  C.A.S.S.                </v>
      </c>
      <c r="D588" s="38">
        <f>0</f>
        <v>0</v>
      </c>
      <c r="F588" s="4">
        <f>(F577*F584+F586)*D588</f>
        <v>0</v>
      </c>
      <c r="I588" s="4">
        <f t="shared" si="0"/>
        <v>0</v>
      </c>
    </row>
    <row r="589" spans="2:19" x14ac:dyDescent="0.25">
      <c r="B589" s="45" t="str">
        <f>CONCATENATE("  ","Aj.somaj                ")</f>
        <v xml:space="preserve">  Aj.somaj                </v>
      </c>
      <c r="D589" s="38">
        <f>0</f>
        <v>0</v>
      </c>
      <c r="F589" s="4">
        <f>(F577*F584+F586)*D589</f>
        <v>0</v>
      </c>
      <c r="I589" s="4">
        <f t="shared" si="0"/>
        <v>0</v>
      </c>
    </row>
    <row r="590" spans="2:19" x14ac:dyDescent="0.25">
      <c r="B590" s="45" t="str">
        <f>CONCATENATE("  ","Acc. munca, boli profes.")</f>
        <v xml:space="preserve">  Acc. munca, boli profes.</v>
      </c>
      <c r="D590" s="38">
        <f>0</f>
        <v>0</v>
      </c>
      <c r="F590" s="4">
        <f>(F577*F584+F586)*D590</f>
        <v>0</v>
      </c>
      <c r="I590" s="4">
        <f t="shared" si="0"/>
        <v>0</v>
      </c>
    </row>
    <row r="591" spans="2:19" x14ac:dyDescent="0.25">
      <c r="B591" s="45" t="str">
        <f>CONCATENATE("  ","Contr.Concedii Medicale ")</f>
        <v xml:space="preserve">  Contr.Concedii Medicale </v>
      </c>
      <c r="D591" s="38">
        <f>0</f>
        <v>0</v>
      </c>
      <c r="F591" s="4">
        <f>(F577*F584+F586)*D591</f>
        <v>0</v>
      </c>
      <c r="I591" s="4">
        <f t="shared" si="0"/>
        <v>0</v>
      </c>
    </row>
    <row r="592" spans="2:19" x14ac:dyDescent="0.25">
      <c r="B592" s="45" t="str">
        <f>CONCATENATE("  ","Comision ITM            ")</f>
        <v xml:space="preserve">  Comision ITM            </v>
      </c>
      <c r="D592" s="38">
        <f>0</f>
        <v>0</v>
      </c>
      <c r="F592" s="4">
        <f>(F577*F584+F586)*D592</f>
        <v>0</v>
      </c>
      <c r="I592" s="4">
        <f t="shared" si="0"/>
        <v>0</v>
      </c>
    </row>
    <row r="593" spans="1:9" x14ac:dyDescent="0.25">
      <c r="B593" s="45" t="str">
        <f>CONCATENATE("  ","Fond garantare salarii  ")</f>
        <v xml:space="preserve">  Fond garantare salarii  </v>
      </c>
      <c r="D593" s="38">
        <f>0</f>
        <v>0</v>
      </c>
      <c r="F593" s="4">
        <f>(F577*F584+F586)*D593</f>
        <v>0</v>
      </c>
      <c r="I593" s="4">
        <f t="shared" si="0"/>
        <v>0</v>
      </c>
    </row>
    <row r="594" spans="1:9" hidden="1" x14ac:dyDescent="0.25">
      <c r="B594" s="45" t="str">
        <f>CONCATENATE("  ","Chelt.tr.aprov.,depozit.")</f>
        <v xml:space="preserve">  Chelt.tr.aprov.,depozit.</v>
      </c>
      <c r="D594" s="38">
        <f>0</f>
        <v>0</v>
      </c>
      <c r="E594" s="4">
        <f>(E577+I582+I583)*E584*D594</f>
        <v>0</v>
      </c>
      <c r="I594" s="4">
        <f>E594</f>
        <v>0</v>
      </c>
    </row>
    <row r="595" spans="1:9" x14ac:dyDescent="0.25">
      <c r="B595" s="39" t="s">
        <v>163</v>
      </c>
      <c r="C595" s="40"/>
      <c r="D595" s="41"/>
      <c r="E595" s="44">
        <f>(E577+I582+I583)*E584+E594</f>
        <v>0</v>
      </c>
      <c r="F595" s="44">
        <f>F577*F584+F586+F587+F588+F589+F590+F591+F592+F593</f>
        <v>0</v>
      </c>
      <c r="G595" s="44">
        <f>G577*G584</f>
        <v>0</v>
      </c>
      <c r="H595" s="44">
        <f>($N$577*0+$O$577*0+$P$577*0)*1</f>
        <v>0</v>
      </c>
      <c r="I595" s="44">
        <f>SUM(E595:H595)</f>
        <v>0</v>
      </c>
    </row>
    <row r="596" spans="1:9" x14ac:dyDescent="0.25">
      <c r="B596" s="39" t="s">
        <v>164</v>
      </c>
      <c r="C596" s="40"/>
      <c r="D596" s="47">
        <f>0</f>
        <v>0</v>
      </c>
      <c r="E596" s="42" t="s">
        <v>165</v>
      </c>
      <c r="F596" s="42"/>
      <c r="G596" s="43"/>
      <c r="H596" s="32"/>
      <c r="I596" s="44">
        <f>I595*D596</f>
        <v>0</v>
      </c>
    </row>
    <row r="597" spans="1:9" x14ac:dyDescent="0.25">
      <c r="B597" s="39" t="s">
        <v>166</v>
      </c>
      <c r="C597" s="40"/>
      <c r="D597" s="47">
        <f>0</f>
        <v>0</v>
      </c>
      <c r="E597" s="42" t="s">
        <v>167</v>
      </c>
      <c r="F597" s="42"/>
      <c r="G597" s="43"/>
      <c r="H597" s="32"/>
      <c r="I597" s="44">
        <f>(I595+I596)*D597</f>
        <v>0</v>
      </c>
    </row>
    <row r="598" spans="1:9" hidden="1" x14ac:dyDescent="0.25">
      <c r="B598" s="37" t="s">
        <v>159</v>
      </c>
      <c r="D598" s="42" t="str">
        <f>CONCATENATE(TEXT(0,REPLACE("#.####",2,1,"."))," x")</f>
        <v>. x</v>
      </c>
      <c r="E598" s="4">
        <f>IF("G"="Nu",0*1,0)</f>
        <v>0</v>
      </c>
      <c r="I598" s="4">
        <f>E598*0</f>
        <v>0</v>
      </c>
    </row>
    <row r="599" spans="1:9" hidden="1" x14ac:dyDescent="0.25">
      <c r="B599" s="37" t="s">
        <v>160</v>
      </c>
      <c r="D599" s="38" t="str">
        <f>CONCATENATE(TEXT(0,REPLACE("#.####",2,1,"."))," x ",TEXT(0,REPLACE("#.####",2,1,"."))," x")</f>
        <v>. x . x</v>
      </c>
      <c r="E599" s="4">
        <f>IF("G"="Nu",0*1,0)</f>
        <v>0</v>
      </c>
      <c r="I599" s="4">
        <f>E599*0*0</f>
        <v>0</v>
      </c>
    </row>
    <row r="600" spans="1:9" x14ac:dyDescent="0.25">
      <c r="B600" s="39" t="s">
        <v>168</v>
      </c>
      <c r="C600" s="40"/>
      <c r="D600" s="49" t="s">
        <v>169</v>
      </c>
      <c r="E600" s="42"/>
      <c r="F600" s="42"/>
      <c r="G600" s="43"/>
      <c r="H600" s="32"/>
      <c r="I600" s="44">
        <f>I595+I596+I597+I598+I599</f>
        <v>0</v>
      </c>
    </row>
    <row r="601" spans="1:9" x14ac:dyDescent="0.25">
      <c r="B601" s="48"/>
      <c r="C601" s="40"/>
      <c r="D601" s="41"/>
      <c r="E601" s="42"/>
      <c r="F601" s="42"/>
      <c r="G601" s="43"/>
      <c r="H601" s="32"/>
      <c r="I601" s="44"/>
    </row>
    <row r="603" spans="1:9" x14ac:dyDescent="0.25">
      <c r="A603" s="51" t="s">
        <v>1699</v>
      </c>
    </row>
    <row r="604" spans="1:9" x14ac:dyDescent="0.25">
      <c r="A604" s="51" t="s">
        <v>1700</v>
      </c>
    </row>
  </sheetData>
  <mergeCells count="251"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  <mergeCell ref="A47:G47"/>
    <mergeCell ref="A50:G51"/>
    <mergeCell ref="A52:G52"/>
    <mergeCell ref="A55:G56"/>
    <mergeCell ref="A57:G57"/>
    <mergeCell ref="A58:I58"/>
    <mergeCell ref="A32:G32"/>
    <mergeCell ref="A35:G36"/>
    <mergeCell ref="A37:G37"/>
    <mergeCell ref="A40:G41"/>
    <mergeCell ref="A42:G42"/>
    <mergeCell ref="A45:G46"/>
    <mergeCell ref="A74:I74"/>
    <mergeCell ref="A77:G78"/>
    <mergeCell ref="A79:G79"/>
    <mergeCell ref="A82:G83"/>
    <mergeCell ref="A84:G84"/>
    <mergeCell ref="A87:G88"/>
    <mergeCell ref="A61:G62"/>
    <mergeCell ref="A63:G63"/>
    <mergeCell ref="A66:G67"/>
    <mergeCell ref="A68:G68"/>
    <mergeCell ref="A71:G72"/>
    <mergeCell ref="A73:G73"/>
    <mergeCell ref="A103:G104"/>
    <mergeCell ref="A105:G105"/>
    <mergeCell ref="A108:G109"/>
    <mergeCell ref="A110:G110"/>
    <mergeCell ref="A113:G114"/>
    <mergeCell ref="A115:G115"/>
    <mergeCell ref="A89:G89"/>
    <mergeCell ref="A92:G93"/>
    <mergeCell ref="A94:G94"/>
    <mergeCell ref="A95:I95"/>
    <mergeCell ref="A98:G99"/>
    <mergeCell ref="A100:G100"/>
    <mergeCell ref="A131:I131"/>
    <mergeCell ref="A132:I132"/>
    <mergeCell ref="A133:I133"/>
    <mergeCell ref="A136:G137"/>
    <mergeCell ref="A138:G138"/>
    <mergeCell ref="A139:I139"/>
    <mergeCell ref="A118:G119"/>
    <mergeCell ref="A120:G120"/>
    <mergeCell ref="A123:G124"/>
    <mergeCell ref="A125:G125"/>
    <mergeCell ref="A128:G129"/>
    <mergeCell ref="A130:G130"/>
    <mergeCell ref="A151:G152"/>
    <mergeCell ref="A153:G153"/>
    <mergeCell ref="A156:G157"/>
    <mergeCell ref="A158:G158"/>
    <mergeCell ref="A161:G162"/>
    <mergeCell ref="A163:G163"/>
    <mergeCell ref="A140:I140"/>
    <mergeCell ref="A141:I141"/>
    <mergeCell ref="A144:G145"/>
    <mergeCell ref="A146:G146"/>
    <mergeCell ref="A147:I147"/>
    <mergeCell ref="A148:I148"/>
    <mergeCell ref="A179:G179"/>
    <mergeCell ref="A182:G183"/>
    <mergeCell ref="A184:G184"/>
    <mergeCell ref="A187:G188"/>
    <mergeCell ref="A189:G189"/>
    <mergeCell ref="A192:G193"/>
    <mergeCell ref="A166:G167"/>
    <mergeCell ref="A168:G168"/>
    <mergeCell ref="A171:G172"/>
    <mergeCell ref="A173:G173"/>
    <mergeCell ref="A174:I174"/>
    <mergeCell ref="A177:G178"/>
    <mergeCell ref="A209:G209"/>
    <mergeCell ref="A212:G213"/>
    <mergeCell ref="A214:G214"/>
    <mergeCell ref="A217:G218"/>
    <mergeCell ref="A219:G219"/>
    <mergeCell ref="A222:G223"/>
    <mergeCell ref="A194:G194"/>
    <mergeCell ref="A197:G198"/>
    <mergeCell ref="A199:G199"/>
    <mergeCell ref="A202:G203"/>
    <mergeCell ref="A204:G204"/>
    <mergeCell ref="A207:G208"/>
    <mergeCell ref="A238:G239"/>
    <mergeCell ref="A240:G240"/>
    <mergeCell ref="A241:I241"/>
    <mergeCell ref="A244:G245"/>
    <mergeCell ref="A246:G246"/>
    <mergeCell ref="A249:G250"/>
    <mergeCell ref="A224:G224"/>
    <mergeCell ref="A225:I225"/>
    <mergeCell ref="A228:G229"/>
    <mergeCell ref="A230:G230"/>
    <mergeCell ref="A233:G234"/>
    <mergeCell ref="A235:G235"/>
    <mergeCell ref="A266:G266"/>
    <mergeCell ref="A269:G270"/>
    <mergeCell ref="A271:G271"/>
    <mergeCell ref="A274:G275"/>
    <mergeCell ref="A276:G276"/>
    <mergeCell ref="A279:G280"/>
    <mergeCell ref="A251:G251"/>
    <mergeCell ref="A254:G255"/>
    <mergeCell ref="A256:G256"/>
    <mergeCell ref="A259:G260"/>
    <mergeCell ref="A261:G261"/>
    <mergeCell ref="A264:G265"/>
    <mergeCell ref="A293:I293"/>
    <mergeCell ref="A294:I294"/>
    <mergeCell ref="A297:G298"/>
    <mergeCell ref="A299:G299"/>
    <mergeCell ref="A300:I300"/>
    <mergeCell ref="A301:I301"/>
    <mergeCell ref="A281:G281"/>
    <mergeCell ref="A282:I282"/>
    <mergeCell ref="A285:G286"/>
    <mergeCell ref="A287:G287"/>
    <mergeCell ref="A290:G291"/>
    <mergeCell ref="A292:G292"/>
    <mergeCell ref="A319:G320"/>
    <mergeCell ref="A321:G321"/>
    <mergeCell ref="A324:G325"/>
    <mergeCell ref="A326:G326"/>
    <mergeCell ref="A329:G330"/>
    <mergeCell ref="A331:G331"/>
    <mergeCell ref="A304:G305"/>
    <mergeCell ref="A306:G306"/>
    <mergeCell ref="A309:G310"/>
    <mergeCell ref="A311:G311"/>
    <mergeCell ref="A314:G315"/>
    <mergeCell ref="A316:G316"/>
    <mergeCell ref="A347:I347"/>
    <mergeCell ref="A348:I348"/>
    <mergeCell ref="A351:G352"/>
    <mergeCell ref="A353:G353"/>
    <mergeCell ref="A356:G357"/>
    <mergeCell ref="A358:G358"/>
    <mergeCell ref="A334:G335"/>
    <mergeCell ref="A336:G336"/>
    <mergeCell ref="A339:G340"/>
    <mergeCell ref="A341:G341"/>
    <mergeCell ref="A344:G345"/>
    <mergeCell ref="A346:G346"/>
    <mergeCell ref="A371:I371"/>
    <mergeCell ref="A374:G375"/>
    <mergeCell ref="A376:G376"/>
    <mergeCell ref="A379:G380"/>
    <mergeCell ref="A381:G381"/>
    <mergeCell ref="A384:G385"/>
    <mergeCell ref="A361:G362"/>
    <mergeCell ref="A363:G363"/>
    <mergeCell ref="A364:I364"/>
    <mergeCell ref="A367:G368"/>
    <mergeCell ref="A369:G369"/>
    <mergeCell ref="A370:I370"/>
    <mergeCell ref="A398:I398"/>
    <mergeCell ref="A399:I399"/>
    <mergeCell ref="A402:G403"/>
    <mergeCell ref="A404:G404"/>
    <mergeCell ref="A405:I405"/>
    <mergeCell ref="A408:G409"/>
    <mergeCell ref="A386:G386"/>
    <mergeCell ref="A389:G390"/>
    <mergeCell ref="A391:G391"/>
    <mergeCell ref="A392:I392"/>
    <mergeCell ref="A395:G396"/>
    <mergeCell ref="A397:G397"/>
    <mergeCell ref="A425:G425"/>
    <mergeCell ref="A428:G429"/>
    <mergeCell ref="A430:G430"/>
    <mergeCell ref="A433:G434"/>
    <mergeCell ref="A435:G435"/>
    <mergeCell ref="A436:I436"/>
    <mergeCell ref="A410:G410"/>
    <mergeCell ref="A413:G414"/>
    <mergeCell ref="A415:G415"/>
    <mergeCell ref="A418:G419"/>
    <mergeCell ref="A420:G420"/>
    <mergeCell ref="A423:G424"/>
    <mergeCell ref="A452:G452"/>
    <mergeCell ref="A455:G456"/>
    <mergeCell ref="A457:G457"/>
    <mergeCell ref="A460:G461"/>
    <mergeCell ref="A462:G462"/>
    <mergeCell ref="A463:I463"/>
    <mergeCell ref="A439:G440"/>
    <mergeCell ref="A441:G441"/>
    <mergeCell ref="A444:G445"/>
    <mergeCell ref="A446:G446"/>
    <mergeCell ref="A447:I447"/>
    <mergeCell ref="A450:G451"/>
    <mergeCell ref="A481:G482"/>
    <mergeCell ref="A483:G483"/>
    <mergeCell ref="A486:G487"/>
    <mergeCell ref="A488:G488"/>
    <mergeCell ref="A489:I489"/>
    <mergeCell ref="A490:I490"/>
    <mergeCell ref="A466:G467"/>
    <mergeCell ref="A468:G468"/>
    <mergeCell ref="A471:G472"/>
    <mergeCell ref="A473:G473"/>
    <mergeCell ref="A476:G477"/>
    <mergeCell ref="A478:G478"/>
    <mergeCell ref="A508:G509"/>
    <mergeCell ref="A510:G510"/>
    <mergeCell ref="A513:G514"/>
    <mergeCell ref="A515:G515"/>
    <mergeCell ref="A518:G519"/>
    <mergeCell ref="A520:G520"/>
    <mergeCell ref="A493:G494"/>
    <mergeCell ref="A495:G495"/>
    <mergeCell ref="A498:G499"/>
    <mergeCell ref="A500:G500"/>
    <mergeCell ref="A503:G504"/>
    <mergeCell ref="A505:G505"/>
    <mergeCell ref="A538:G539"/>
    <mergeCell ref="A540:G540"/>
    <mergeCell ref="A543:G544"/>
    <mergeCell ref="A545:G545"/>
    <mergeCell ref="A546:I546"/>
    <mergeCell ref="A549:G550"/>
    <mergeCell ref="A523:G524"/>
    <mergeCell ref="A525:G525"/>
    <mergeCell ref="A528:G529"/>
    <mergeCell ref="A530:G530"/>
    <mergeCell ref="A533:G534"/>
    <mergeCell ref="A535:G535"/>
    <mergeCell ref="A566:G566"/>
    <mergeCell ref="A569:G570"/>
    <mergeCell ref="A571:G571"/>
    <mergeCell ref="A574:G575"/>
    <mergeCell ref="A576:G576"/>
    <mergeCell ref="A551:G551"/>
    <mergeCell ref="A554:G555"/>
    <mergeCell ref="A556:G556"/>
    <mergeCell ref="A559:G560"/>
    <mergeCell ref="A561:G561"/>
    <mergeCell ref="A564:G565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3" manualBreakCount="13">
    <brk id="47" max="16383" man="1"/>
    <brk id="89" max="16383" man="1"/>
    <brk id="133" max="16383" man="1"/>
    <brk id="174" max="16383" man="1"/>
    <brk id="219" max="16383" man="1"/>
    <brk id="261" max="16383" man="1"/>
    <brk id="306" max="16383" man="1"/>
    <brk id="348" max="16383" man="1"/>
    <brk id="392" max="16383" man="1"/>
    <brk id="436" max="16383" man="1"/>
    <brk id="478" max="16383" man="1"/>
    <brk id="520" max="16383" man="1"/>
    <brk id="56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21"/>
  <sheetViews>
    <sheetView workbookViewId="0">
      <selection activeCell="G18" sqref="G18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1092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7" x14ac:dyDescent="0.25">
      <c r="B11" s="65" t="s">
        <v>1763</v>
      </c>
      <c r="C11" s="64" t="s">
        <v>76</v>
      </c>
      <c r="D11" s="6">
        <v>1</v>
      </c>
      <c r="G11" s="63" t="s">
        <v>1762</v>
      </c>
    </row>
    <row r="12" spans="1:7" x14ac:dyDescent="0.25">
      <c r="B12" s="65" t="s">
        <v>1761</v>
      </c>
    </row>
    <row r="13" spans="1:7" x14ac:dyDescent="0.25">
      <c r="B13" s="65" t="s">
        <v>1760</v>
      </c>
      <c r="C13" s="64" t="s">
        <v>76</v>
      </c>
      <c r="D13" s="6">
        <v>1</v>
      </c>
      <c r="G13" s="63" t="s">
        <v>1759</v>
      </c>
    </row>
    <row r="14" spans="1:7" x14ac:dyDescent="0.25">
      <c r="B14" s="65" t="s">
        <v>1758</v>
      </c>
    </row>
    <row r="15" spans="1:7" x14ac:dyDescent="0.25">
      <c r="B15" s="65" t="s">
        <v>1757</v>
      </c>
      <c r="C15" s="64" t="s">
        <v>76</v>
      </c>
      <c r="D15" s="6">
        <v>1</v>
      </c>
      <c r="G15" s="63" t="s">
        <v>1756</v>
      </c>
    </row>
    <row r="16" spans="1:7" ht="15.75" thickBot="1" x14ac:dyDescent="0.3">
      <c r="B16" s="65" t="s">
        <v>1755</v>
      </c>
    </row>
    <row r="17" spans="1:9" x14ac:dyDescent="0.25">
      <c r="A17" s="72"/>
      <c r="B17" s="71"/>
      <c r="C17" s="70"/>
      <c r="D17" s="28"/>
      <c r="E17" s="69" t="s">
        <v>1702</v>
      </c>
      <c r="F17" s="30"/>
      <c r="G17" s="68"/>
    </row>
    <row r="18" spans="1:9" x14ac:dyDescent="0.25">
      <c r="E18" s="7" t="s">
        <v>1701</v>
      </c>
      <c r="I18">
        <v>1</v>
      </c>
    </row>
    <row r="20" spans="1:9" x14ac:dyDescent="0.25">
      <c r="A20" s="67" t="s">
        <v>1699</v>
      </c>
    </row>
    <row r="21" spans="1:9" x14ac:dyDescent="0.25">
      <c r="A21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T380"/>
  <sheetViews>
    <sheetView topLeftCell="A344" workbookViewId="0">
      <selection activeCell="T377" sqref="T37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1114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1115</v>
      </c>
      <c r="D13" s="26" t="s">
        <v>76</v>
      </c>
      <c r="E13" s="27"/>
      <c r="F13" s="27"/>
      <c r="G13" s="28">
        <v>41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1116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1117</v>
      </c>
      <c r="D18" s="5" t="s">
        <v>76</v>
      </c>
      <c r="G18" s="6">
        <v>6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1118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1119</v>
      </c>
      <c r="D23" s="5" t="s">
        <v>76</v>
      </c>
      <c r="G23" s="6">
        <v>9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1120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1121</v>
      </c>
      <c r="D28" s="5" t="s">
        <v>76</v>
      </c>
      <c r="G28" s="6">
        <v>17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1122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1123</v>
      </c>
      <c r="D33" s="5" t="s">
        <v>76</v>
      </c>
      <c r="G33" s="6">
        <v>7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1124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1125</v>
      </c>
      <c r="D38" s="5" t="s">
        <v>76</v>
      </c>
      <c r="G38" s="6">
        <v>1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1126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1127</v>
      </c>
      <c r="D43" s="5" t="s">
        <v>76</v>
      </c>
      <c r="G43" s="6">
        <v>1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1128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1129</v>
      </c>
      <c r="D48" s="5" t="s">
        <v>76</v>
      </c>
      <c r="G48" s="6">
        <v>2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1130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1131</v>
      </c>
      <c r="D53" s="5" t="s">
        <v>76</v>
      </c>
      <c r="G53" s="6">
        <v>4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1132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2" t="s">
        <v>27</v>
      </c>
      <c r="B57" s="53"/>
      <c r="C57" s="53"/>
      <c r="D57" s="53"/>
      <c r="E57" s="53"/>
      <c r="F57" s="53"/>
      <c r="G57" s="53"/>
      <c r="H57" s="33"/>
      <c r="I57" s="34"/>
    </row>
    <row r="58" spans="1:9" x14ac:dyDescent="0.25">
      <c r="B58" s="2">
        <v>10</v>
      </c>
      <c r="C58" s="3" t="s">
        <v>1133</v>
      </c>
      <c r="D58" s="5" t="s">
        <v>76</v>
      </c>
      <c r="G58" s="6">
        <v>1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1134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11</v>
      </c>
      <c r="C63" s="3" t="s">
        <v>1135</v>
      </c>
      <c r="D63" s="5" t="s">
        <v>76</v>
      </c>
      <c r="G63" s="6">
        <v>1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1136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2" t="s">
        <v>27</v>
      </c>
      <c r="B67" s="53"/>
      <c r="C67" s="53"/>
      <c r="D67" s="53"/>
      <c r="E67" s="53"/>
      <c r="F67" s="53"/>
      <c r="G67" s="53"/>
      <c r="H67" s="33"/>
      <c r="I67" s="34"/>
    </row>
    <row r="68" spans="1:9" x14ac:dyDescent="0.25">
      <c r="B68" s="2">
        <v>12</v>
      </c>
      <c r="C68" s="3" t="s">
        <v>1137</v>
      </c>
      <c r="D68" s="5" t="s">
        <v>76</v>
      </c>
      <c r="G68" s="6">
        <v>1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54" t="s">
        <v>1138</v>
      </c>
      <c r="B70" s="55"/>
      <c r="C70" s="55"/>
      <c r="D70" s="55"/>
      <c r="E70" s="55"/>
      <c r="F70" s="55"/>
      <c r="G70" s="55"/>
    </row>
    <row r="71" spans="1:9" x14ac:dyDescent="0.25">
      <c r="A71" s="55"/>
      <c r="B71" s="55"/>
      <c r="C71" s="55"/>
      <c r="D71" s="55"/>
      <c r="E71" s="55"/>
      <c r="F71" s="55"/>
      <c r="G71" s="55"/>
    </row>
    <row r="72" spans="1:9" x14ac:dyDescent="0.25">
      <c r="A72" s="52" t="s">
        <v>27</v>
      </c>
      <c r="B72" s="53"/>
      <c r="C72" s="53"/>
      <c r="D72" s="53"/>
      <c r="E72" s="53"/>
      <c r="F72" s="53"/>
      <c r="G72" s="53"/>
      <c r="H72" s="33"/>
      <c r="I72" s="34"/>
    </row>
    <row r="73" spans="1:9" x14ac:dyDescent="0.25">
      <c r="B73" s="2">
        <v>13</v>
      </c>
      <c r="C73" s="3" t="s">
        <v>1139</v>
      </c>
      <c r="D73" s="5" t="s">
        <v>76</v>
      </c>
      <c r="G73" s="6">
        <v>1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54" t="s">
        <v>1140</v>
      </c>
      <c r="B75" s="55"/>
      <c r="C75" s="55"/>
      <c r="D75" s="55"/>
      <c r="E75" s="55"/>
      <c r="F75" s="55"/>
      <c r="G75" s="55"/>
    </row>
    <row r="76" spans="1:9" x14ac:dyDescent="0.25">
      <c r="A76" s="55"/>
      <c r="B76" s="55"/>
      <c r="C76" s="55"/>
      <c r="D76" s="55"/>
      <c r="E76" s="55"/>
      <c r="F76" s="55"/>
      <c r="G76" s="55"/>
    </row>
    <row r="77" spans="1:9" x14ac:dyDescent="0.25">
      <c r="A77" s="52" t="s">
        <v>27</v>
      </c>
      <c r="B77" s="53"/>
      <c r="C77" s="53"/>
      <c r="D77" s="53"/>
      <c r="E77" s="53"/>
      <c r="F77" s="53"/>
      <c r="G77" s="53"/>
      <c r="H77" s="33"/>
      <c r="I77" s="34"/>
    </row>
    <row r="78" spans="1:9" x14ac:dyDescent="0.25">
      <c r="B78" s="2">
        <v>14</v>
      </c>
      <c r="C78" s="3" t="s">
        <v>1141</v>
      </c>
      <c r="D78" s="5" t="s">
        <v>52</v>
      </c>
      <c r="G78" s="6">
        <v>556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54" t="s">
        <v>1142</v>
      </c>
      <c r="B80" s="55"/>
      <c r="C80" s="55"/>
      <c r="D80" s="55"/>
      <c r="E80" s="55"/>
      <c r="F80" s="55"/>
      <c r="G80" s="55"/>
    </row>
    <row r="81" spans="1:9" x14ac:dyDescent="0.25">
      <c r="A81" s="55"/>
      <c r="B81" s="55"/>
      <c r="C81" s="55"/>
      <c r="D81" s="55"/>
      <c r="E81" s="55"/>
      <c r="F81" s="55"/>
      <c r="G81" s="55"/>
    </row>
    <row r="82" spans="1:9" x14ac:dyDescent="0.25">
      <c r="A82" s="56" t="s">
        <v>27</v>
      </c>
      <c r="B82" s="57"/>
      <c r="C82" s="57"/>
      <c r="D82" s="57"/>
      <c r="E82" s="57"/>
      <c r="F82" s="57"/>
      <c r="G82" s="57"/>
      <c r="H82" s="35"/>
      <c r="I82" s="36"/>
    </row>
    <row r="83" spans="1:9" x14ac:dyDescent="0.25">
      <c r="A83" s="58" t="s">
        <v>1143</v>
      </c>
      <c r="B83" s="58"/>
      <c r="C83" s="58"/>
      <c r="D83" s="58"/>
      <c r="E83" s="58"/>
      <c r="F83" s="58"/>
      <c r="G83" s="58"/>
      <c r="H83" s="58"/>
      <c r="I83" s="58"/>
    </row>
    <row r="84" spans="1:9" x14ac:dyDescent="0.25">
      <c r="B84" s="2">
        <v>15</v>
      </c>
      <c r="C84" s="3" t="s">
        <v>1144</v>
      </c>
      <c r="D84" s="5" t="s">
        <v>52</v>
      </c>
      <c r="G84" s="6">
        <v>104</v>
      </c>
    </row>
    <row r="85" spans="1:9" x14ac:dyDescent="0.25">
      <c r="D85" s="31" t="str">
        <f>SUBSTITUTE("Sp.mat: 0.00%",".",IF(VALUE("1.2")=1.2,".",","),2)</f>
        <v>Sp.mat: 0.00%</v>
      </c>
      <c r="F85" s="31" t="str">
        <f>SUBSTITUTE("Sp.man: 0.00%",".",IF(VALUE("1.2")=1.2,".",","),2)</f>
        <v>Sp.man: 0.00%</v>
      </c>
      <c r="G85" s="31" t="str">
        <f>SUBSTITUTE("Sp.uti: 0.00%",".",IF(VALUE("1.2")=1.2,".",","),2)</f>
        <v>Sp.uti: 0.00%</v>
      </c>
    </row>
    <row r="86" spans="1:9" x14ac:dyDescent="0.25">
      <c r="A86" s="54" t="s">
        <v>1145</v>
      </c>
      <c r="B86" s="55"/>
      <c r="C86" s="55"/>
      <c r="D86" s="55"/>
      <c r="E86" s="55"/>
      <c r="F86" s="55"/>
      <c r="G86" s="55"/>
    </row>
    <row r="87" spans="1:9" x14ac:dyDescent="0.25">
      <c r="A87" s="55"/>
      <c r="B87" s="55"/>
      <c r="C87" s="55"/>
      <c r="D87" s="55"/>
      <c r="E87" s="55"/>
      <c r="F87" s="55"/>
      <c r="G87" s="55"/>
    </row>
    <row r="88" spans="1:9" x14ac:dyDescent="0.25">
      <c r="A88" s="56" t="s">
        <v>195</v>
      </c>
      <c r="B88" s="57"/>
      <c r="C88" s="57"/>
      <c r="D88" s="57"/>
      <c r="E88" s="57"/>
      <c r="F88" s="57"/>
      <c r="G88" s="57"/>
      <c r="H88" s="35"/>
      <c r="I88" s="36"/>
    </row>
    <row r="89" spans="1:9" x14ac:dyDescent="0.25">
      <c r="A89" s="58" t="s">
        <v>1146</v>
      </c>
      <c r="B89" s="58"/>
      <c r="C89" s="58"/>
      <c r="D89" s="58"/>
      <c r="E89" s="58"/>
      <c r="F89" s="58"/>
      <c r="G89" s="58"/>
      <c r="H89" s="58"/>
      <c r="I89" s="58"/>
    </row>
    <row r="90" spans="1:9" x14ac:dyDescent="0.25">
      <c r="B90" s="2">
        <v>16</v>
      </c>
      <c r="C90" s="3" t="s">
        <v>1147</v>
      </c>
      <c r="D90" s="5" t="s">
        <v>52</v>
      </c>
      <c r="G90" s="6">
        <v>138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4" t="s">
        <v>1148</v>
      </c>
      <c r="B92" s="55"/>
      <c r="C92" s="55"/>
      <c r="D92" s="55"/>
      <c r="E92" s="55"/>
      <c r="F92" s="55"/>
      <c r="G92" s="55"/>
    </row>
    <row r="93" spans="1:9" x14ac:dyDescent="0.25">
      <c r="A93" s="55"/>
      <c r="B93" s="55"/>
      <c r="C93" s="55"/>
      <c r="D93" s="55"/>
      <c r="E93" s="55"/>
      <c r="F93" s="55"/>
      <c r="G93" s="55"/>
    </row>
    <row r="94" spans="1:9" x14ac:dyDescent="0.25">
      <c r="A94" s="56" t="s">
        <v>195</v>
      </c>
      <c r="B94" s="57"/>
      <c r="C94" s="57"/>
      <c r="D94" s="57"/>
      <c r="E94" s="57"/>
      <c r="F94" s="57"/>
      <c r="G94" s="57"/>
      <c r="H94" s="35"/>
      <c r="I94" s="36"/>
    </row>
    <row r="95" spans="1:9" x14ac:dyDescent="0.25">
      <c r="A95" s="58" t="s">
        <v>1149</v>
      </c>
      <c r="B95" s="58"/>
      <c r="C95" s="58"/>
      <c r="D95" s="58"/>
      <c r="E95" s="58"/>
      <c r="F95" s="58"/>
      <c r="G95" s="58"/>
      <c r="H95" s="58"/>
      <c r="I95" s="58"/>
    </row>
    <row r="96" spans="1:9" x14ac:dyDescent="0.25">
      <c r="B96" s="2">
        <v>17</v>
      </c>
      <c r="C96" s="3" t="s">
        <v>1147</v>
      </c>
      <c r="D96" s="5" t="s">
        <v>52</v>
      </c>
      <c r="G96" s="6">
        <v>134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54" t="s">
        <v>1148</v>
      </c>
      <c r="B98" s="55"/>
      <c r="C98" s="55"/>
      <c r="D98" s="55"/>
      <c r="E98" s="55"/>
      <c r="F98" s="55"/>
      <c r="G98" s="55"/>
    </row>
    <row r="99" spans="1:9" x14ac:dyDescent="0.25">
      <c r="A99" s="55"/>
      <c r="B99" s="55"/>
      <c r="C99" s="55"/>
      <c r="D99" s="55"/>
      <c r="E99" s="55"/>
      <c r="F99" s="55"/>
      <c r="G99" s="55"/>
    </row>
    <row r="100" spans="1:9" x14ac:dyDescent="0.25">
      <c r="A100" s="56" t="s">
        <v>195</v>
      </c>
      <c r="B100" s="57"/>
      <c r="C100" s="57"/>
      <c r="D100" s="57"/>
      <c r="E100" s="57"/>
      <c r="F100" s="57"/>
      <c r="G100" s="57"/>
      <c r="H100" s="35"/>
      <c r="I100" s="36"/>
    </row>
    <row r="101" spans="1:9" x14ac:dyDescent="0.25">
      <c r="A101" s="58" t="s">
        <v>1150</v>
      </c>
      <c r="B101" s="58"/>
      <c r="C101" s="58"/>
      <c r="D101" s="58"/>
      <c r="E101" s="58"/>
      <c r="F101" s="58"/>
      <c r="G101" s="58"/>
      <c r="H101" s="58"/>
      <c r="I101" s="58"/>
    </row>
    <row r="102" spans="1:9" x14ac:dyDescent="0.25">
      <c r="B102" s="2">
        <v>18</v>
      </c>
      <c r="C102" s="3" t="s">
        <v>1147</v>
      </c>
      <c r="D102" s="5" t="s">
        <v>52</v>
      </c>
      <c r="G102" s="6">
        <v>58</v>
      </c>
    </row>
    <row r="103" spans="1:9" x14ac:dyDescent="0.25">
      <c r="D103" s="31" t="str">
        <f>SUBSTITUTE("Sp.mat: 0.00%",".",IF(VALUE("1.2")=1.2,".",","),2)</f>
        <v>Sp.mat: 0.00%</v>
      </c>
      <c r="F103" s="31" t="str">
        <f>SUBSTITUTE("Sp.man: 0.00%",".",IF(VALUE("1.2")=1.2,".",","),2)</f>
        <v>Sp.man: 0.00%</v>
      </c>
      <c r="G103" s="31" t="str">
        <f>SUBSTITUTE("Sp.uti: 0.00%",".",IF(VALUE("1.2")=1.2,".",","),2)</f>
        <v>Sp.uti: 0.00%</v>
      </c>
    </row>
    <row r="104" spans="1:9" x14ac:dyDescent="0.25">
      <c r="A104" s="54" t="s">
        <v>1148</v>
      </c>
      <c r="B104" s="55"/>
      <c r="C104" s="55"/>
      <c r="D104" s="55"/>
      <c r="E104" s="55"/>
      <c r="F104" s="55"/>
      <c r="G104" s="55"/>
    </row>
    <row r="105" spans="1:9" x14ac:dyDescent="0.25">
      <c r="A105" s="55"/>
      <c r="B105" s="55"/>
      <c r="C105" s="55"/>
      <c r="D105" s="55"/>
      <c r="E105" s="55"/>
      <c r="F105" s="55"/>
      <c r="G105" s="55"/>
    </row>
    <row r="106" spans="1:9" x14ac:dyDescent="0.25">
      <c r="A106" s="56" t="s">
        <v>195</v>
      </c>
      <c r="B106" s="57"/>
      <c r="C106" s="57"/>
      <c r="D106" s="57"/>
      <c r="E106" s="57"/>
      <c r="F106" s="57"/>
      <c r="G106" s="57"/>
      <c r="H106" s="35"/>
      <c r="I106" s="36"/>
    </row>
    <row r="107" spans="1:9" x14ac:dyDescent="0.25">
      <c r="A107" s="58" t="s">
        <v>1151</v>
      </c>
      <c r="B107" s="58"/>
      <c r="C107" s="58"/>
      <c r="D107" s="58"/>
      <c r="E107" s="58"/>
      <c r="F107" s="58"/>
      <c r="G107" s="58"/>
      <c r="H107" s="58"/>
      <c r="I107" s="58"/>
    </row>
    <row r="108" spans="1:9" x14ac:dyDescent="0.25">
      <c r="B108" s="2">
        <v>19</v>
      </c>
      <c r="C108" s="3" t="s">
        <v>1152</v>
      </c>
      <c r="D108" s="5" t="s">
        <v>52</v>
      </c>
      <c r="G108" s="6">
        <v>224</v>
      </c>
    </row>
    <row r="109" spans="1:9" x14ac:dyDescent="0.25">
      <c r="D109" s="31" t="str">
        <f>SUBSTITUTE("Sp.mat: 0.00%",".",IF(VALUE("1.2")=1.2,".",","),2)</f>
        <v>Sp.mat: 0.00%</v>
      </c>
      <c r="F109" s="31" t="str">
        <f>SUBSTITUTE("Sp.man: 0.00%",".",IF(VALUE("1.2")=1.2,".",","),2)</f>
        <v>Sp.man: 0.00%</v>
      </c>
      <c r="G109" s="31" t="str">
        <f>SUBSTITUTE("Sp.uti: 0.00%",".",IF(VALUE("1.2")=1.2,".",","),2)</f>
        <v>Sp.uti: 0.00%</v>
      </c>
    </row>
    <row r="110" spans="1:9" x14ac:dyDescent="0.25">
      <c r="A110" s="54" t="s">
        <v>1153</v>
      </c>
      <c r="B110" s="55"/>
      <c r="C110" s="55"/>
      <c r="D110" s="55"/>
      <c r="E110" s="55"/>
      <c r="F110" s="55"/>
      <c r="G110" s="55"/>
    </row>
    <row r="111" spans="1:9" x14ac:dyDescent="0.25">
      <c r="A111" s="55"/>
      <c r="B111" s="55"/>
      <c r="C111" s="55"/>
      <c r="D111" s="55"/>
      <c r="E111" s="55"/>
      <c r="F111" s="55"/>
      <c r="G111" s="55"/>
    </row>
    <row r="112" spans="1:9" x14ac:dyDescent="0.25">
      <c r="A112" s="56" t="s">
        <v>195</v>
      </c>
      <c r="B112" s="57"/>
      <c r="C112" s="57"/>
      <c r="D112" s="57"/>
      <c r="E112" s="57"/>
      <c r="F112" s="57"/>
      <c r="G112" s="57"/>
      <c r="H112" s="35"/>
      <c r="I112" s="36"/>
    </row>
    <row r="113" spans="1:9" x14ac:dyDescent="0.25">
      <c r="A113" s="58" t="s">
        <v>1154</v>
      </c>
      <c r="B113" s="58"/>
      <c r="C113" s="58"/>
      <c r="D113" s="58"/>
      <c r="E113" s="58"/>
      <c r="F113" s="58"/>
      <c r="G113" s="58"/>
      <c r="H113" s="58"/>
      <c r="I113" s="58"/>
    </row>
    <row r="114" spans="1:9" x14ac:dyDescent="0.25">
      <c r="B114" s="2">
        <v>20</v>
      </c>
      <c r="C114" s="3" t="s">
        <v>1152</v>
      </c>
      <c r="D114" s="5" t="s">
        <v>52</v>
      </c>
      <c r="G114" s="6">
        <v>126</v>
      </c>
    </row>
    <row r="115" spans="1:9" x14ac:dyDescent="0.25">
      <c r="D115" s="31" t="str">
        <f>SUBSTITUTE("Sp.mat: 0.00%",".",IF(VALUE("1.2")=1.2,".",","),2)</f>
        <v>Sp.mat: 0.00%</v>
      </c>
      <c r="F115" s="31" t="str">
        <f>SUBSTITUTE("Sp.man: 0.00%",".",IF(VALUE("1.2")=1.2,".",","),2)</f>
        <v>Sp.man: 0.00%</v>
      </c>
      <c r="G115" s="31" t="str">
        <f>SUBSTITUTE("Sp.uti: 0.00%",".",IF(VALUE("1.2")=1.2,".",","),2)</f>
        <v>Sp.uti: 0.00%</v>
      </c>
    </row>
    <row r="116" spans="1:9" x14ac:dyDescent="0.25">
      <c r="A116" s="54" t="s">
        <v>1153</v>
      </c>
      <c r="B116" s="55"/>
      <c r="C116" s="55"/>
      <c r="D116" s="55"/>
      <c r="E116" s="55"/>
      <c r="F116" s="55"/>
      <c r="G116" s="55"/>
    </row>
    <row r="117" spans="1:9" x14ac:dyDescent="0.25">
      <c r="A117" s="55"/>
      <c r="B117" s="55"/>
      <c r="C117" s="55"/>
      <c r="D117" s="55"/>
      <c r="E117" s="55"/>
      <c r="F117" s="55"/>
      <c r="G117" s="55"/>
    </row>
    <row r="118" spans="1:9" x14ac:dyDescent="0.25">
      <c r="A118" s="56" t="s">
        <v>195</v>
      </c>
      <c r="B118" s="57"/>
      <c r="C118" s="57"/>
      <c r="D118" s="57"/>
      <c r="E118" s="57"/>
      <c r="F118" s="57"/>
      <c r="G118" s="57"/>
      <c r="H118" s="35"/>
      <c r="I118" s="36"/>
    </row>
    <row r="119" spans="1:9" x14ac:dyDescent="0.25">
      <c r="A119" s="58" t="s">
        <v>1155</v>
      </c>
      <c r="B119" s="58"/>
      <c r="C119" s="58"/>
      <c r="D119" s="58"/>
      <c r="E119" s="58"/>
      <c r="F119" s="58"/>
      <c r="G119" s="58"/>
      <c r="H119" s="58"/>
      <c r="I119" s="58"/>
    </row>
    <row r="120" spans="1:9" x14ac:dyDescent="0.25">
      <c r="B120" s="2">
        <v>21</v>
      </c>
      <c r="C120" s="3" t="s">
        <v>1156</v>
      </c>
      <c r="D120" s="5" t="s">
        <v>52</v>
      </c>
      <c r="G120" s="6">
        <v>784</v>
      </c>
    </row>
    <row r="121" spans="1:9" x14ac:dyDescent="0.25">
      <c r="D121" s="31" t="str">
        <f>SUBSTITUTE("Sp.mat: 0.00%",".",IF(VALUE("1.2")=1.2,".",","),2)</f>
        <v>Sp.mat: 0.00%</v>
      </c>
      <c r="F121" s="31" t="str">
        <f>SUBSTITUTE("Sp.man: 0.00%",".",IF(VALUE("1.2")=1.2,".",","),2)</f>
        <v>Sp.man: 0.00%</v>
      </c>
      <c r="G121" s="31" t="str">
        <f>SUBSTITUTE("Sp.uti: 0.00%",".",IF(VALUE("1.2")=1.2,".",","),2)</f>
        <v>Sp.uti: 0.00%</v>
      </c>
    </row>
    <row r="122" spans="1:9" x14ac:dyDescent="0.25">
      <c r="A122" s="54" t="s">
        <v>1157</v>
      </c>
      <c r="B122" s="55"/>
      <c r="C122" s="55"/>
      <c r="D122" s="55"/>
      <c r="E122" s="55"/>
      <c r="F122" s="55"/>
      <c r="G122" s="55"/>
    </row>
    <row r="123" spans="1:9" x14ac:dyDescent="0.25">
      <c r="A123" s="55"/>
      <c r="B123" s="55"/>
      <c r="C123" s="55"/>
      <c r="D123" s="55"/>
      <c r="E123" s="55"/>
      <c r="F123" s="55"/>
      <c r="G123" s="55"/>
    </row>
    <row r="124" spans="1:9" x14ac:dyDescent="0.25">
      <c r="A124" s="56" t="s">
        <v>27</v>
      </c>
      <c r="B124" s="57"/>
      <c r="C124" s="57"/>
      <c r="D124" s="57"/>
      <c r="E124" s="57"/>
      <c r="F124" s="57"/>
      <c r="G124" s="57"/>
      <c r="H124" s="35"/>
      <c r="I124" s="36"/>
    </row>
    <row r="125" spans="1:9" x14ac:dyDescent="0.25">
      <c r="A125" s="58" t="s">
        <v>1158</v>
      </c>
      <c r="B125" s="58"/>
      <c r="C125" s="58"/>
      <c r="D125" s="58"/>
      <c r="E125" s="58"/>
      <c r="F125" s="58"/>
      <c r="G125" s="58"/>
      <c r="H125" s="58"/>
      <c r="I125" s="58"/>
    </row>
    <row r="126" spans="1:9" x14ac:dyDescent="0.25">
      <c r="B126" s="2">
        <v>22</v>
      </c>
      <c r="C126" s="3" t="s">
        <v>1159</v>
      </c>
      <c r="D126" s="5" t="s">
        <v>76</v>
      </c>
      <c r="G126" s="6">
        <v>234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54" t="s">
        <v>1160</v>
      </c>
      <c r="B128" s="55"/>
      <c r="C128" s="55"/>
      <c r="D128" s="55"/>
      <c r="E128" s="55"/>
      <c r="F128" s="55"/>
      <c r="G128" s="55"/>
    </row>
    <row r="129" spans="1:9" x14ac:dyDescent="0.25">
      <c r="A129" s="55"/>
      <c r="B129" s="55"/>
      <c r="C129" s="55"/>
      <c r="D129" s="55"/>
      <c r="E129" s="55"/>
      <c r="F129" s="55"/>
      <c r="G129" s="55"/>
    </row>
    <row r="130" spans="1:9" x14ac:dyDescent="0.25">
      <c r="A130" s="52" t="s">
        <v>27</v>
      </c>
      <c r="B130" s="53"/>
      <c r="C130" s="53"/>
      <c r="D130" s="53"/>
      <c r="E130" s="53"/>
      <c r="F130" s="53"/>
      <c r="G130" s="53"/>
      <c r="H130" s="33"/>
      <c r="I130" s="34"/>
    </row>
    <row r="131" spans="1:9" x14ac:dyDescent="0.25">
      <c r="B131" s="2">
        <v>23</v>
      </c>
      <c r="C131" s="3" t="s">
        <v>1161</v>
      </c>
      <c r="D131" s="5" t="s">
        <v>76</v>
      </c>
      <c r="G131" s="6">
        <v>66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0.00%",".",IF(VALUE("1.2")=1.2,".",","),2)</f>
        <v>Sp.man: 0.00%</v>
      </c>
      <c r="G132" s="31" t="str">
        <f>SUBSTITUTE("Sp.uti: 0.00%",".",IF(VALUE("1.2")=1.2,".",","),2)</f>
        <v>Sp.uti: 0.00%</v>
      </c>
    </row>
    <row r="133" spans="1:9" x14ac:dyDescent="0.25">
      <c r="A133" s="54" t="s">
        <v>1162</v>
      </c>
      <c r="B133" s="55"/>
      <c r="C133" s="55"/>
      <c r="D133" s="55"/>
      <c r="E133" s="55"/>
      <c r="F133" s="55"/>
      <c r="G133" s="55"/>
    </row>
    <row r="134" spans="1:9" x14ac:dyDescent="0.25">
      <c r="A134" s="55"/>
      <c r="B134" s="55"/>
      <c r="C134" s="55"/>
      <c r="D134" s="55"/>
      <c r="E134" s="55"/>
      <c r="F134" s="55"/>
      <c r="G134" s="55"/>
    </row>
    <row r="135" spans="1:9" x14ac:dyDescent="0.25">
      <c r="A135" s="52" t="s">
        <v>27</v>
      </c>
      <c r="B135" s="53"/>
      <c r="C135" s="53"/>
      <c r="D135" s="53"/>
      <c r="E135" s="53"/>
      <c r="F135" s="53"/>
      <c r="G135" s="53"/>
      <c r="H135" s="33"/>
      <c r="I135" s="34"/>
    </row>
    <row r="136" spans="1:9" x14ac:dyDescent="0.25">
      <c r="B136" s="2">
        <v>24</v>
      </c>
      <c r="C136" s="3" t="s">
        <v>1163</v>
      </c>
      <c r="D136" s="5" t="s">
        <v>76</v>
      </c>
      <c r="G136" s="6">
        <v>96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0.00%",".",IF(VALUE("1.2")=1.2,".",","),2)</f>
        <v>Sp.man: 0.00%</v>
      </c>
      <c r="G137" s="31" t="str">
        <f>SUBSTITUTE("Sp.uti: 0.00%",".",IF(VALUE("1.2")=1.2,".",","),2)</f>
        <v>Sp.uti: 0.00%</v>
      </c>
    </row>
    <row r="138" spans="1:9" x14ac:dyDescent="0.25">
      <c r="A138" s="54" t="s">
        <v>1164</v>
      </c>
      <c r="B138" s="55"/>
      <c r="C138" s="55"/>
      <c r="D138" s="55"/>
      <c r="E138" s="55"/>
      <c r="F138" s="55"/>
      <c r="G138" s="55"/>
    </row>
    <row r="139" spans="1:9" x14ac:dyDescent="0.25">
      <c r="A139" s="55"/>
      <c r="B139" s="55"/>
      <c r="C139" s="55"/>
      <c r="D139" s="55"/>
      <c r="E139" s="55"/>
      <c r="F139" s="55"/>
      <c r="G139" s="55"/>
    </row>
    <row r="140" spans="1:9" x14ac:dyDescent="0.25">
      <c r="A140" s="52" t="s">
        <v>27</v>
      </c>
      <c r="B140" s="53"/>
      <c r="C140" s="53"/>
      <c r="D140" s="53"/>
      <c r="E140" s="53"/>
      <c r="F140" s="53"/>
      <c r="G140" s="53"/>
      <c r="H140" s="33"/>
      <c r="I140" s="34"/>
    </row>
    <row r="141" spans="1:9" x14ac:dyDescent="0.25">
      <c r="B141" s="2">
        <v>25</v>
      </c>
      <c r="C141" s="3" t="s">
        <v>1165</v>
      </c>
      <c r="D141" s="5" t="s">
        <v>76</v>
      </c>
      <c r="G141" s="6">
        <v>6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54" t="s">
        <v>1166</v>
      </c>
      <c r="B143" s="55"/>
      <c r="C143" s="55"/>
      <c r="D143" s="55"/>
      <c r="E143" s="55"/>
      <c r="F143" s="55"/>
      <c r="G143" s="55"/>
    </row>
    <row r="144" spans="1:9" x14ac:dyDescent="0.25">
      <c r="A144" s="55"/>
      <c r="B144" s="55"/>
      <c r="C144" s="55"/>
      <c r="D144" s="55"/>
      <c r="E144" s="55"/>
      <c r="F144" s="55"/>
      <c r="G144" s="55"/>
    </row>
    <row r="145" spans="1:9" x14ac:dyDescent="0.25">
      <c r="A145" s="52" t="s">
        <v>27</v>
      </c>
      <c r="B145" s="53"/>
      <c r="C145" s="53"/>
      <c r="D145" s="53"/>
      <c r="E145" s="53"/>
      <c r="F145" s="53"/>
      <c r="G145" s="53"/>
      <c r="H145" s="33"/>
      <c r="I145" s="34"/>
    </row>
    <row r="146" spans="1:9" x14ac:dyDescent="0.25">
      <c r="B146" s="2">
        <v>26</v>
      </c>
      <c r="C146" s="3" t="s">
        <v>1167</v>
      </c>
      <c r="D146" s="5" t="s">
        <v>76</v>
      </c>
      <c r="G146" s="6">
        <v>6</v>
      </c>
    </row>
    <row r="147" spans="1:9" x14ac:dyDescent="0.25">
      <c r="D147" s="31" t="str">
        <f>SUBSTITUTE("Sp.mat: 0.00%",".",IF(VALUE("1.2")=1.2,".",","),2)</f>
        <v>Sp.mat: 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9" x14ac:dyDescent="0.25">
      <c r="A148" s="54" t="s">
        <v>1168</v>
      </c>
      <c r="B148" s="55"/>
      <c r="C148" s="55"/>
      <c r="D148" s="55"/>
      <c r="E148" s="55"/>
      <c r="F148" s="55"/>
      <c r="G148" s="55"/>
    </row>
    <row r="149" spans="1:9" x14ac:dyDescent="0.25">
      <c r="A149" s="55"/>
      <c r="B149" s="55"/>
      <c r="C149" s="55"/>
      <c r="D149" s="55"/>
      <c r="E149" s="55"/>
      <c r="F149" s="55"/>
      <c r="G149" s="55"/>
    </row>
    <row r="150" spans="1:9" x14ac:dyDescent="0.25">
      <c r="A150" s="52" t="s">
        <v>27</v>
      </c>
      <c r="B150" s="53"/>
      <c r="C150" s="53"/>
      <c r="D150" s="53"/>
      <c r="E150" s="53"/>
      <c r="F150" s="53"/>
      <c r="G150" s="53"/>
      <c r="H150" s="33"/>
      <c r="I150" s="34"/>
    </row>
    <row r="151" spans="1:9" x14ac:dyDescent="0.25">
      <c r="B151" s="2">
        <v>27</v>
      </c>
      <c r="C151" s="3" t="s">
        <v>1169</v>
      </c>
      <c r="D151" s="5" t="s">
        <v>76</v>
      </c>
      <c r="G151" s="6">
        <v>14</v>
      </c>
    </row>
    <row r="152" spans="1:9" x14ac:dyDescent="0.25">
      <c r="D152" s="31" t="str">
        <f>SUBSTITUTE("Sp.mat: 0.00%",".",IF(VALUE("1.2")=1.2,".",","),2)</f>
        <v>Sp.mat: 0.00%</v>
      </c>
      <c r="F152" s="31" t="str">
        <f>SUBSTITUTE("Sp.man: 0.00%",".",IF(VALUE("1.2")=1.2,".",","),2)</f>
        <v>Sp.man: 0.00%</v>
      </c>
      <c r="G152" s="31" t="str">
        <f>SUBSTITUTE("Sp.uti: 0.00%",".",IF(VALUE("1.2")=1.2,".",","),2)</f>
        <v>Sp.uti: 0.00%</v>
      </c>
    </row>
    <row r="153" spans="1:9" x14ac:dyDescent="0.25">
      <c r="A153" s="54" t="s">
        <v>1170</v>
      </c>
      <c r="B153" s="55"/>
      <c r="C153" s="55"/>
      <c r="D153" s="55"/>
      <c r="E153" s="55"/>
      <c r="F153" s="55"/>
      <c r="G153" s="55"/>
    </row>
    <row r="154" spans="1:9" x14ac:dyDescent="0.25">
      <c r="A154" s="55"/>
      <c r="B154" s="55"/>
      <c r="C154" s="55"/>
      <c r="D154" s="55"/>
      <c r="E154" s="55"/>
      <c r="F154" s="55"/>
      <c r="G154" s="55"/>
    </row>
    <row r="155" spans="1:9" x14ac:dyDescent="0.25">
      <c r="A155" s="52" t="s">
        <v>27</v>
      </c>
      <c r="B155" s="53"/>
      <c r="C155" s="53"/>
      <c r="D155" s="53"/>
      <c r="E155" s="53"/>
      <c r="F155" s="53"/>
      <c r="G155" s="53"/>
      <c r="H155" s="33"/>
      <c r="I155" s="34"/>
    </row>
    <row r="156" spans="1:9" x14ac:dyDescent="0.25">
      <c r="B156" s="2">
        <v>28</v>
      </c>
      <c r="C156" s="3" t="s">
        <v>1171</v>
      </c>
      <c r="D156" s="5" t="s">
        <v>76</v>
      </c>
      <c r="G156" s="6">
        <v>18</v>
      </c>
    </row>
    <row r="157" spans="1:9" x14ac:dyDescent="0.25">
      <c r="D157" s="31" t="str">
        <f>SUBSTITUTE("Sp.mat: 0.00%",".",IF(VALUE("1.2")=1.2,".",","),2)</f>
        <v>Sp.mat: 0.00%</v>
      </c>
      <c r="F157" s="31" t="str">
        <f>SUBSTITUTE("Sp.man: 0.00%",".",IF(VALUE("1.2")=1.2,".",","),2)</f>
        <v>Sp.man: 0.00%</v>
      </c>
      <c r="G157" s="31" t="str">
        <f>SUBSTITUTE("Sp.uti: 0.00%",".",IF(VALUE("1.2")=1.2,".",","),2)</f>
        <v>Sp.uti: 0.00%</v>
      </c>
    </row>
    <row r="158" spans="1:9" x14ac:dyDescent="0.25">
      <c r="A158" s="54" t="s">
        <v>1172</v>
      </c>
      <c r="B158" s="55"/>
      <c r="C158" s="55"/>
      <c r="D158" s="55"/>
      <c r="E158" s="55"/>
      <c r="F158" s="55"/>
      <c r="G158" s="55"/>
    </row>
    <row r="159" spans="1:9" x14ac:dyDescent="0.25">
      <c r="A159" s="55"/>
      <c r="B159" s="55"/>
      <c r="C159" s="55"/>
      <c r="D159" s="55"/>
      <c r="E159" s="55"/>
      <c r="F159" s="55"/>
      <c r="G159" s="55"/>
    </row>
    <row r="160" spans="1:9" x14ac:dyDescent="0.25">
      <c r="A160" s="52" t="s">
        <v>27</v>
      </c>
      <c r="B160" s="53"/>
      <c r="C160" s="53"/>
      <c r="D160" s="53"/>
      <c r="E160" s="53"/>
      <c r="F160" s="53"/>
      <c r="G160" s="53"/>
      <c r="H160" s="33"/>
      <c r="I160" s="34"/>
    </row>
    <row r="161" spans="1:9" x14ac:dyDescent="0.25">
      <c r="B161" s="2">
        <v>29</v>
      </c>
      <c r="C161" s="3" t="s">
        <v>1173</v>
      </c>
      <c r="D161" s="5" t="s">
        <v>76</v>
      </c>
      <c r="G161" s="6">
        <v>6</v>
      </c>
    </row>
    <row r="162" spans="1:9" x14ac:dyDescent="0.25">
      <c r="D162" s="31" t="str">
        <f>SUBSTITUTE("Sp.mat: 0.00%",".",IF(VALUE("1.2")=1.2,".",","),2)</f>
        <v>Sp.mat: 0.00%</v>
      </c>
      <c r="F162" s="31" t="str">
        <f>SUBSTITUTE("Sp.man: 0.00%",".",IF(VALUE("1.2")=1.2,".",","),2)</f>
        <v>Sp.man: 0.00%</v>
      </c>
      <c r="G162" s="31" t="str">
        <f>SUBSTITUTE("Sp.uti: 0.00%",".",IF(VALUE("1.2")=1.2,".",","),2)</f>
        <v>Sp.uti: 0.00%</v>
      </c>
    </row>
    <row r="163" spans="1:9" x14ac:dyDescent="0.25">
      <c r="A163" s="54" t="s">
        <v>1174</v>
      </c>
      <c r="B163" s="55"/>
      <c r="C163" s="55"/>
      <c r="D163" s="55"/>
      <c r="E163" s="55"/>
      <c r="F163" s="55"/>
      <c r="G163" s="55"/>
    </row>
    <row r="164" spans="1:9" x14ac:dyDescent="0.25">
      <c r="A164" s="55"/>
      <c r="B164" s="55"/>
      <c r="C164" s="55"/>
      <c r="D164" s="55"/>
      <c r="E164" s="55"/>
      <c r="F164" s="55"/>
      <c r="G164" s="55"/>
    </row>
    <row r="165" spans="1:9" x14ac:dyDescent="0.25">
      <c r="A165" s="52" t="s">
        <v>27</v>
      </c>
      <c r="B165" s="53"/>
      <c r="C165" s="53"/>
      <c r="D165" s="53"/>
      <c r="E165" s="53"/>
      <c r="F165" s="53"/>
      <c r="G165" s="53"/>
      <c r="H165" s="33"/>
      <c r="I165" s="34"/>
    </row>
    <row r="166" spans="1:9" x14ac:dyDescent="0.25">
      <c r="B166" s="2">
        <v>30</v>
      </c>
      <c r="C166" s="3" t="s">
        <v>1175</v>
      </c>
      <c r="D166" s="5" t="s">
        <v>76</v>
      </c>
      <c r="G166" s="6">
        <v>6</v>
      </c>
    </row>
    <row r="167" spans="1:9" x14ac:dyDescent="0.25">
      <c r="D167" s="31" t="str">
        <f>SUBSTITUTE("Sp.mat: 0.00%",".",IF(VALUE("1.2")=1.2,".",","),2)</f>
        <v>Sp.mat: 0.00%</v>
      </c>
      <c r="F167" s="31" t="str">
        <f>SUBSTITUTE("Sp.man: 0.00%",".",IF(VALUE("1.2")=1.2,".",","),2)</f>
        <v>Sp.man: 0.00%</v>
      </c>
      <c r="G167" s="31" t="str">
        <f>SUBSTITUTE("Sp.uti: 0.00%",".",IF(VALUE("1.2")=1.2,".",","),2)</f>
        <v>Sp.uti: 0.00%</v>
      </c>
    </row>
    <row r="168" spans="1:9" x14ac:dyDescent="0.25">
      <c r="A168" s="54" t="s">
        <v>1176</v>
      </c>
      <c r="B168" s="55"/>
      <c r="C168" s="55"/>
      <c r="D168" s="55"/>
      <c r="E168" s="55"/>
      <c r="F168" s="55"/>
      <c r="G168" s="55"/>
    </row>
    <row r="169" spans="1:9" x14ac:dyDescent="0.25">
      <c r="A169" s="55"/>
      <c r="B169" s="55"/>
      <c r="C169" s="55"/>
      <c r="D169" s="55"/>
      <c r="E169" s="55"/>
      <c r="F169" s="55"/>
      <c r="G169" s="55"/>
    </row>
    <row r="170" spans="1:9" x14ac:dyDescent="0.25">
      <c r="A170" s="52" t="s">
        <v>27</v>
      </c>
      <c r="B170" s="53"/>
      <c r="C170" s="53"/>
      <c r="D170" s="53"/>
      <c r="E170" s="53"/>
      <c r="F170" s="53"/>
      <c r="G170" s="53"/>
      <c r="H170" s="33"/>
      <c r="I170" s="34"/>
    </row>
    <row r="171" spans="1:9" x14ac:dyDescent="0.25">
      <c r="B171" s="2">
        <v>31</v>
      </c>
      <c r="C171" s="3" t="s">
        <v>1177</v>
      </c>
      <c r="D171" s="5" t="s">
        <v>76</v>
      </c>
      <c r="G171" s="6">
        <v>10</v>
      </c>
    </row>
    <row r="172" spans="1:9" x14ac:dyDescent="0.25">
      <c r="D172" s="31" t="str">
        <f>SUBSTITUTE("Sp.mat: 0.00%",".",IF(VALUE("1.2")=1.2,".",","),2)</f>
        <v>Sp.mat: 0.00%</v>
      </c>
      <c r="F172" s="31" t="str">
        <f>SUBSTITUTE("Sp.man: 0.00%",".",IF(VALUE("1.2")=1.2,".",","),2)</f>
        <v>Sp.man: 0.00%</v>
      </c>
      <c r="G172" s="31" t="str">
        <f>SUBSTITUTE("Sp.uti: 0.00%",".",IF(VALUE("1.2")=1.2,".",","),2)</f>
        <v>Sp.uti: 0.00%</v>
      </c>
    </row>
    <row r="173" spans="1:9" x14ac:dyDescent="0.25">
      <c r="A173" s="54" t="s">
        <v>1178</v>
      </c>
      <c r="B173" s="55"/>
      <c r="C173" s="55"/>
      <c r="D173" s="55"/>
      <c r="E173" s="55"/>
      <c r="F173" s="55"/>
      <c r="G173" s="55"/>
    </row>
    <row r="174" spans="1:9" x14ac:dyDescent="0.25">
      <c r="A174" s="55"/>
      <c r="B174" s="55"/>
      <c r="C174" s="55"/>
      <c r="D174" s="55"/>
      <c r="E174" s="55"/>
      <c r="F174" s="55"/>
      <c r="G174" s="55"/>
    </row>
    <row r="175" spans="1:9" x14ac:dyDescent="0.25">
      <c r="A175" s="52" t="s">
        <v>27</v>
      </c>
      <c r="B175" s="53"/>
      <c r="C175" s="53"/>
      <c r="D175" s="53"/>
      <c r="E175" s="53"/>
      <c r="F175" s="53"/>
      <c r="G175" s="53"/>
      <c r="H175" s="33"/>
      <c r="I175" s="34"/>
    </row>
    <row r="176" spans="1:9" x14ac:dyDescent="0.25">
      <c r="B176" s="2">
        <v>32</v>
      </c>
      <c r="C176" s="3" t="s">
        <v>1179</v>
      </c>
      <c r="D176" s="5" t="s">
        <v>76</v>
      </c>
      <c r="G176" s="6">
        <v>6</v>
      </c>
    </row>
    <row r="177" spans="1:9" x14ac:dyDescent="0.25">
      <c r="D177" s="31" t="str">
        <f>SUBSTITUTE("Sp.mat: 0.00%",".",IF(VALUE("1.2")=1.2,".",","),2)</f>
        <v>Sp.mat: 0.00%</v>
      </c>
      <c r="F177" s="31" t="str">
        <f>SUBSTITUTE("Sp.man: 0.00%",".",IF(VALUE("1.2")=1.2,".",","),2)</f>
        <v>Sp.man: 0.00%</v>
      </c>
      <c r="G177" s="31" t="str">
        <f>SUBSTITUTE("Sp.uti: 0.00%",".",IF(VALUE("1.2")=1.2,".",","),2)</f>
        <v>Sp.uti: 0.00%</v>
      </c>
    </row>
    <row r="178" spans="1:9" x14ac:dyDescent="0.25">
      <c r="A178" s="54" t="s">
        <v>1180</v>
      </c>
      <c r="B178" s="55"/>
      <c r="C178" s="55"/>
      <c r="D178" s="55"/>
      <c r="E178" s="55"/>
      <c r="F178" s="55"/>
      <c r="G178" s="55"/>
    </row>
    <row r="179" spans="1:9" x14ac:dyDescent="0.25">
      <c r="A179" s="55"/>
      <c r="B179" s="55"/>
      <c r="C179" s="55"/>
      <c r="D179" s="55"/>
      <c r="E179" s="55"/>
      <c r="F179" s="55"/>
      <c r="G179" s="55"/>
    </row>
    <row r="180" spans="1:9" x14ac:dyDescent="0.25">
      <c r="A180" s="52" t="s">
        <v>27</v>
      </c>
      <c r="B180" s="53"/>
      <c r="C180" s="53"/>
      <c r="D180" s="53"/>
      <c r="E180" s="53"/>
      <c r="F180" s="53"/>
      <c r="G180" s="53"/>
      <c r="H180" s="33"/>
      <c r="I180" s="34"/>
    </row>
    <row r="181" spans="1:9" x14ac:dyDescent="0.25">
      <c r="B181" s="2">
        <v>33</v>
      </c>
      <c r="C181" s="3" t="s">
        <v>1181</v>
      </c>
      <c r="D181" s="5" t="s">
        <v>76</v>
      </c>
      <c r="G181" s="6">
        <v>174</v>
      </c>
    </row>
    <row r="182" spans="1:9" x14ac:dyDescent="0.25">
      <c r="D182" s="31" t="str">
        <f>SUBSTITUTE("Sp.mat: 0.00%",".",IF(VALUE("1.2")=1.2,".",","),2)</f>
        <v>Sp.mat: 0.00%</v>
      </c>
      <c r="F182" s="31" t="str">
        <f>SUBSTITUTE("Sp.man: 0.00%",".",IF(VALUE("1.2")=1.2,".",","),2)</f>
        <v>Sp.man: 0.00%</v>
      </c>
      <c r="G182" s="31" t="str">
        <f>SUBSTITUTE("Sp.uti: 0.00%",".",IF(VALUE("1.2")=1.2,".",","),2)</f>
        <v>Sp.uti: 0.00%</v>
      </c>
    </row>
    <row r="183" spans="1:9" x14ac:dyDescent="0.25">
      <c r="A183" s="54" t="s">
        <v>1182</v>
      </c>
      <c r="B183" s="55"/>
      <c r="C183" s="55"/>
      <c r="D183" s="55"/>
      <c r="E183" s="55"/>
      <c r="F183" s="55"/>
      <c r="G183" s="55"/>
    </row>
    <row r="184" spans="1:9" x14ac:dyDescent="0.25">
      <c r="A184" s="55"/>
      <c r="B184" s="55"/>
      <c r="C184" s="55"/>
      <c r="D184" s="55"/>
      <c r="E184" s="55"/>
      <c r="F184" s="55"/>
      <c r="G184" s="55"/>
    </row>
    <row r="185" spans="1:9" x14ac:dyDescent="0.25">
      <c r="A185" s="52" t="s">
        <v>27</v>
      </c>
      <c r="B185" s="53"/>
      <c r="C185" s="53"/>
      <c r="D185" s="53"/>
      <c r="E185" s="53"/>
      <c r="F185" s="53"/>
      <c r="G185" s="53"/>
      <c r="H185" s="33"/>
      <c r="I185" s="34"/>
    </row>
    <row r="186" spans="1:9" x14ac:dyDescent="0.25">
      <c r="B186" s="2">
        <v>34</v>
      </c>
      <c r="C186" s="3" t="s">
        <v>1183</v>
      </c>
      <c r="D186" s="5" t="s">
        <v>76</v>
      </c>
      <c r="G186" s="6">
        <v>6</v>
      </c>
    </row>
    <row r="187" spans="1:9" x14ac:dyDescent="0.25">
      <c r="D187" s="31" t="str">
        <f>SUBSTITUTE("Sp.mat: 0.00%",".",IF(VALUE("1.2")=1.2,".",","),2)</f>
        <v>Sp.mat: 0.00%</v>
      </c>
      <c r="F187" s="31" t="str">
        <f>SUBSTITUTE("Sp.man: 0.00%",".",IF(VALUE("1.2")=1.2,".",","),2)</f>
        <v>Sp.man: 0.00%</v>
      </c>
      <c r="G187" s="31" t="str">
        <f>SUBSTITUTE("Sp.uti: 0.00%",".",IF(VALUE("1.2")=1.2,".",","),2)</f>
        <v>Sp.uti: 0.00%</v>
      </c>
    </row>
    <row r="188" spans="1:9" x14ac:dyDescent="0.25">
      <c r="A188" s="54" t="s">
        <v>1184</v>
      </c>
      <c r="B188" s="55"/>
      <c r="C188" s="55"/>
      <c r="D188" s="55"/>
      <c r="E188" s="55"/>
      <c r="F188" s="55"/>
      <c r="G188" s="55"/>
    </row>
    <row r="189" spans="1:9" x14ac:dyDescent="0.25">
      <c r="A189" s="55"/>
      <c r="B189" s="55"/>
      <c r="C189" s="55"/>
      <c r="D189" s="55"/>
      <c r="E189" s="55"/>
      <c r="F189" s="55"/>
      <c r="G189" s="55"/>
    </row>
    <row r="190" spans="1:9" x14ac:dyDescent="0.25">
      <c r="A190" s="52" t="s">
        <v>27</v>
      </c>
      <c r="B190" s="53"/>
      <c r="C190" s="53"/>
      <c r="D190" s="53"/>
      <c r="E190" s="53"/>
      <c r="F190" s="53"/>
      <c r="G190" s="53"/>
      <c r="H190" s="33"/>
      <c r="I190" s="34"/>
    </row>
    <row r="191" spans="1:9" x14ac:dyDescent="0.25">
      <c r="B191" s="2">
        <v>35</v>
      </c>
      <c r="C191" s="3" t="s">
        <v>1185</v>
      </c>
      <c r="D191" s="5" t="s">
        <v>76</v>
      </c>
      <c r="G191" s="6">
        <v>34</v>
      </c>
    </row>
    <row r="192" spans="1:9" x14ac:dyDescent="0.25">
      <c r="D192" s="31" t="str">
        <f>SUBSTITUTE("Sp.mat: 0.00%",".",IF(VALUE("1.2")=1.2,".",","),2)</f>
        <v>Sp.mat: 0.00%</v>
      </c>
      <c r="F192" s="31" t="str">
        <f>SUBSTITUTE("Sp.man: 0.00%",".",IF(VALUE("1.2")=1.2,".",","),2)</f>
        <v>Sp.man: 0.00%</v>
      </c>
      <c r="G192" s="31" t="str">
        <f>SUBSTITUTE("Sp.uti: 0.00%",".",IF(VALUE("1.2")=1.2,".",","),2)</f>
        <v>Sp.uti: 0.00%</v>
      </c>
    </row>
    <row r="193" spans="1:9" x14ac:dyDescent="0.25">
      <c r="A193" s="54" t="s">
        <v>1186</v>
      </c>
      <c r="B193" s="55"/>
      <c r="C193" s="55"/>
      <c r="D193" s="55"/>
      <c r="E193" s="55"/>
      <c r="F193" s="55"/>
      <c r="G193" s="55"/>
    </row>
    <row r="194" spans="1:9" x14ac:dyDescent="0.25">
      <c r="A194" s="55"/>
      <c r="B194" s="55"/>
      <c r="C194" s="55"/>
      <c r="D194" s="55"/>
      <c r="E194" s="55"/>
      <c r="F194" s="55"/>
      <c r="G194" s="55"/>
    </row>
    <row r="195" spans="1:9" x14ac:dyDescent="0.25">
      <c r="A195" s="52" t="s">
        <v>27</v>
      </c>
      <c r="B195" s="53"/>
      <c r="C195" s="53"/>
      <c r="D195" s="53"/>
      <c r="E195" s="53"/>
      <c r="F195" s="53"/>
      <c r="G195" s="53"/>
      <c r="H195" s="33"/>
      <c r="I195" s="34"/>
    </row>
    <row r="196" spans="1:9" x14ac:dyDescent="0.25">
      <c r="B196" s="2">
        <v>36</v>
      </c>
      <c r="C196" s="3" t="s">
        <v>1187</v>
      </c>
      <c r="D196" s="5" t="s">
        <v>76</v>
      </c>
      <c r="G196" s="6">
        <v>18</v>
      </c>
    </row>
    <row r="197" spans="1:9" x14ac:dyDescent="0.25">
      <c r="D197" s="31" t="str">
        <f>SUBSTITUTE("Sp.mat: 0.00%",".",IF(VALUE("1.2")=1.2,".",","),2)</f>
        <v>Sp.mat: 0.00%</v>
      </c>
      <c r="F197" s="31" t="str">
        <f>SUBSTITUTE("Sp.man: 0.00%",".",IF(VALUE("1.2")=1.2,".",","),2)</f>
        <v>Sp.man: 0.00%</v>
      </c>
      <c r="G197" s="31" t="str">
        <f>SUBSTITUTE("Sp.uti: 0.00%",".",IF(VALUE("1.2")=1.2,".",","),2)</f>
        <v>Sp.uti: 0.00%</v>
      </c>
    </row>
    <row r="198" spans="1:9" x14ac:dyDescent="0.25">
      <c r="A198" s="54" t="s">
        <v>1188</v>
      </c>
      <c r="B198" s="55"/>
      <c r="C198" s="55"/>
      <c r="D198" s="55"/>
      <c r="E198" s="55"/>
      <c r="F198" s="55"/>
      <c r="G198" s="55"/>
    </row>
    <row r="199" spans="1:9" x14ac:dyDescent="0.25">
      <c r="A199" s="55"/>
      <c r="B199" s="55"/>
      <c r="C199" s="55"/>
      <c r="D199" s="55"/>
      <c r="E199" s="55"/>
      <c r="F199" s="55"/>
      <c r="G199" s="55"/>
    </row>
    <row r="200" spans="1:9" x14ac:dyDescent="0.25">
      <c r="A200" s="52" t="s">
        <v>27</v>
      </c>
      <c r="B200" s="53"/>
      <c r="C200" s="53"/>
      <c r="D200" s="53"/>
      <c r="E200" s="53"/>
      <c r="F200" s="53"/>
      <c r="G200" s="53"/>
      <c r="H200" s="33"/>
      <c r="I200" s="34"/>
    </row>
    <row r="201" spans="1:9" x14ac:dyDescent="0.25">
      <c r="B201" s="2">
        <v>37</v>
      </c>
      <c r="C201" s="3" t="s">
        <v>1189</v>
      </c>
      <c r="D201" s="5" t="s">
        <v>76</v>
      </c>
      <c r="G201" s="6">
        <v>6</v>
      </c>
    </row>
    <row r="202" spans="1:9" x14ac:dyDescent="0.25">
      <c r="D202" s="31" t="str">
        <f>SUBSTITUTE("Sp.mat: 0.00%",".",IF(VALUE("1.2")=1.2,".",","),2)</f>
        <v>Sp.mat: 0.00%</v>
      </c>
      <c r="F202" s="31" t="str">
        <f>SUBSTITUTE("Sp.man: 0.00%",".",IF(VALUE("1.2")=1.2,".",","),2)</f>
        <v>Sp.man: 0.00%</v>
      </c>
      <c r="G202" s="31" t="str">
        <f>SUBSTITUTE("Sp.uti: 0.00%",".",IF(VALUE("1.2")=1.2,".",","),2)</f>
        <v>Sp.uti: 0.00%</v>
      </c>
    </row>
    <row r="203" spans="1:9" x14ac:dyDescent="0.25">
      <c r="A203" s="54" t="s">
        <v>1190</v>
      </c>
      <c r="B203" s="55"/>
      <c r="C203" s="55"/>
      <c r="D203" s="55"/>
      <c r="E203" s="55"/>
      <c r="F203" s="55"/>
      <c r="G203" s="55"/>
    </row>
    <row r="204" spans="1:9" x14ac:dyDescent="0.25">
      <c r="A204" s="55"/>
      <c r="B204" s="55"/>
      <c r="C204" s="55"/>
      <c r="D204" s="55"/>
      <c r="E204" s="55"/>
      <c r="F204" s="55"/>
      <c r="G204" s="55"/>
    </row>
    <row r="205" spans="1:9" x14ac:dyDescent="0.25">
      <c r="A205" s="52" t="s">
        <v>27</v>
      </c>
      <c r="B205" s="53"/>
      <c r="C205" s="53"/>
      <c r="D205" s="53"/>
      <c r="E205" s="53"/>
      <c r="F205" s="53"/>
      <c r="G205" s="53"/>
      <c r="H205" s="33"/>
      <c r="I205" s="34"/>
    </row>
    <row r="206" spans="1:9" x14ac:dyDescent="0.25">
      <c r="B206" s="2">
        <v>38</v>
      </c>
      <c r="C206" s="3" t="s">
        <v>1191</v>
      </c>
      <c r="D206" s="5" t="s">
        <v>76</v>
      </c>
      <c r="G206" s="6">
        <v>6</v>
      </c>
    </row>
    <row r="207" spans="1:9" x14ac:dyDescent="0.25">
      <c r="D207" s="31" t="str">
        <f>SUBSTITUTE("Sp.mat: 0.00%",".",IF(VALUE("1.2")=1.2,".",","),2)</f>
        <v>Sp.mat: 0.00%</v>
      </c>
      <c r="F207" s="31" t="str">
        <f>SUBSTITUTE("Sp.man: 0.00%",".",IF(VALUE("1.2")=1.2,".",","),2)</f>
        <v>Sp.man: 0.00%</v>
      </c>
      <c r="G207" s="31" t="str">
        <f>SUBSTITUTE("Sp.uti: 0.00%",".",IF(VALUE("1.2")=1.2,".",","),2)</f>
        <v>Sp.uti: 0.00%</v>
      </c>
    </row>
    <row r="208" spans="1:9" x14ac:dyDescent="0.25">
      <c r="A208" s="54" t="s">
        <v>1192</v>
      </c>
      <c r="B208" s="55"/>
      <c r="C208" s="55"/>
      <c r="D208" s="55"/>
      <c r="E208" s="55"/>
      <c r="F208" s="55"/>
      <c r="G208" s="55"/>
    </row>
    <row r="209" spans="1:9" x14ac:dyDescent="0.25">
      <c r="A209" s="55"/>
      <c r="B209" s="55"/>
      <c r="C209" s="55"/>
      <c r="D209" s="55"/>
      <c r="E209" s="55"/>
      <c r="F209" s="55"/>
      <c r="G209" s="55"/>
    </row>
    <row r="210" spans="1:9" x14ac:dyDescent="0.25">
      <c r="A210" s="52" t="s">
        <v>27</v>
      </c>
      <c r="B210" s="53"/>
      <c r="C210" s="53"/>
      <c r="D210" s="53"/>
      <c r="E210" s="53"/>
      <c r="F210" s="53"/>
      <c r="G210" s="53"/>
      <c r="H210" s="33"/>
      <c r="I210" s="34"/>
    </row>
    <row r="211" spans="1:9" x14ac:dyDescent="0.25">
      <c r="B211" s="2">
        <v>39</v>
      </c>
      <c r="C211" s="3" t="s">
        <v>1193</v>
      </c>
      <c r="D211" s="5" t="s">
        <v>76</v>
      </c>
      <c r="G211" s="6">
        <v>6</v>
      </c>
    </row>
    <row r="212" spans="1:9" x14ac:dyDescent="0.25">
      <c r="D212" s="31" t="str">
        <f>SUBSTITUTE("Sp.mat: 0.00%",".",IF(VALUE("1.2")=1.2,".",","),2)</f>
        <v>Sp.mat: 0.00%</v>
      </c>
      <c r="F212" s="31" t="str">
        <f>SUBSTITUTE("Sp.man: 0.00%",".",IF(VALUE("1.2")=1.2,".",","),2)</f>
        <v>Sp.man: 0.00%</v>
      </c>
      <c r="G212" s="31" t="str">
        <f>SUBSTITUTE("Sp.uti: 0.00%",".",IF(VALUE("1.2")=1.2,".",","),2)</f>
        <v>Sp.uti: 0.00%</v>
      </c>
    </row>
    <row r="213" spans="1:9" x14ac:dyDescent="0.25">
      <c r="A213" s="54" t="s">
        <v>1194</v>
      </c>
      <c r="B213" s="55"/>
      <c r="C213" s="55"/>
      <c r="D213" s="55"/>
      <c r="E213" s="55"/>
      <c r="F213" s="55"/>
      <c r="G213" s="55"/>
    </row>
    <row r="214" spans="1:9" x14ac:dyDescent="0.25">
      <c r="A214" s="55"/>
      <c r="B214" s="55"/>
      <c r="C214" s="55"/>
      <c r="D214" s="55"/>
      <c r="E214" s="55"/>
      <c r="F214" s="55"/>
      <c r="G214" s="55"/>
    </row>
    <row r="215" spans="1:9" x14ac:dyDescent="0.25">
      <c r="A215" s="52" t="s">
        <v>27</v>
      </c>
      <c r="B215" s="53"/>
      <c r="C215" s="53"/>
      <c r="D215" s="53"/>
      <c r="E215" s="53"/>
      <c r="F215" s="53"/>
      <c r="G215" s="53"/>
      <c r="H215" s="33"/>
      <c r="I215" s="34"/>
    </row>
    <row r="216" spans="1:9" x14ac:dyDescent="0.25">
      <c r="B216" s="2">
        <v>40</v>
      </c>
      <c r="C216" s="3" t="s">
        <v>1195</v>
      </c>
      <c r="D216" s="5" t="s">
        <v>76</v>
      </c>
      <c r="G216" s="6">
        <v>8</v>
      </c>
    </row>
    <row r="217" spans="1:9" x14ac:dyDescent="0.25">
      <c r="D217" s="31" t="str">
        <f>SUBSTITUTE("Sp.mat: 0.00%",".",IF(VALUE("1.2")=1.2,".",","),2)</f>
        <v>Sp.mat: 0.00%</v>
      </c>
      <c r="F217" s="31" t="str">
        <f>SUBSTITUTE("Sp.man: 0.00%",".",IF(VALUE("1.2")=1.2,".",","),2)</f>
        <v>Sp.man: 0.00%</v>
      </c>
      <c r="G217" s="31" t="str">
        <f>SUBSTITUTE("Sp.uti: 0.00%",".",IF(VALUE("1.2")=1.2,".",","),2)</f>
        <v>Sp.uti: 0.00%</v>
      </c>
    </row>
    <row r="218" spans="1:9" x14ac:dyDescent="0.25">
      <c r="A218" s="54" t="s">
        <v>1196</v>
      </c>
      <c r="B218" s="55"/>
      <c r="C218" s="55"/>
      <c r="D218" s="55"/>
      <c r="E218" s="55"/>
      <c r="F218" s="55"/>
      <c r="G218" s="55"/>
    </row>
    <row r="219" spans="1:9" x14ac:dyDescent="0.25">
      <c r="A219" s="55"/>
      <c r="B219" s="55"/>
      <c r="C219" s="55"/>
      <c r="D219" s="55"/>
      <c r="E219" s="55"/>
      <c r="F219" s="55"/>
      <c r="G219" s="55"/>
    </row>
    <row r="220" spans="1:9" x14ac:dyDescent="0.25">
      <c r="A220" s="52" t="s">
        <v>27</v>
      </c>
      <c r="B220" s="53"/>
      <c r="C220" s="53"/>
      <c r="D220" s="53"/>
      <c r="E220" s="53"/>
      <c r="F220" s="53"/>
      <c r="G220" s="53"/>
      <c r="H220" s="33"/>
      <c r="I220" s="34"/>
    </row>
    <row r="221" spans="1:9" x14ac:dyDescent="0.25">
      <c r="B221" s="2">
        <v>41</v>
      </c>
      <c r="C221" s="3" t="s">
        <v>1197</v>
      </c>
      <c r="D221" s="5" t="s">
        <v>76</v>
      </c>
      <c r="G221" s="6">
        <v>8</v>
      </c>
    </row>
    <row r="222" spans="1:9" x14ac:dyDescent="0.25">
      <c r="D222" s="31" t="str">
        <f>SUBSTITUTE("Sp.mat: 0.00%",".",IF(VALUE("1.2")=1.2,".",","),2)</f>
        <v>Sp.mat: 0.00%</v>
      </c>
      <c r="F222" s="31" t="str">
        <f>SUBSTITUTE("Sp.man: 0.00%",".",IF(VALUE("1.2")=1.2,".",","),2)</f>
        <v>Sp.man: 0.00%</v>
      </c>
      <c r="G222" s="31" t="str">
        <f>SUBSTITUTE("Sp.uti: 0.00%",".",IF(VALUE("1.2")=1.2,".",","),2)</f>
        <v>Sp.uti: 0.00%</v>
      </c>
    </row>
    <row r="223" spans="1:9" x14ac:dyDescent="0.25">
      <c r="A223" s="54" t="s">
        <v>1198</v>
      </c>
      <c r="B223" s="55"/>
      <c r="C223" s="55"/>
      <c r="D223" s="55"/>
      <c r="E223" s="55"/>
      <c r="F223" s="55"/>
      <c r="G223" s="55"/>
    </row>
    <row r="224" spans="1:9" x14ac:dyDescent="0.25">
      <c r="A224" s="55"/>
      <c r="B224" s="55"/>
      <c r="C224" s="55"/>
      <c r="D224" s="55"/>
      <c r="E224" s="55"/>
      <c r="F224" s="55"/>
      <c r="G224" s="55"/>
    </row>
    <row r="225" spans="1:9" x14ac:dyDescent="0.25">
      <c r="A225" s="52" t="s">
        <v>27</v>
      </c>
      <c r="B225" s="53"/>
      <c r="C225" s="53"/>
      <c r="D225" s="53"/>
      <c r="E225" s="53"/>
      <c r="F225" s="53"/>
      <c r="G225" s="53"/>
      <c r="H225" s="33"/>
      <c r="I225" s="34"/>
    </row>
    <row r="226" spans="1:9" x14ac:dyDescent="0.25">
      <c r="B226" s="2">
        <v>42</v>
      </c>
      <c r="C226" s="3" t="s">
        <v>1199</v>
      </c>
      <c r="D226" s="5" t="s">
        <v>76</v>
      </c>
      <c r="G226" s="6">
        <v>8</v>
      </c>
    </row>
    <row r="227" spans="1:9" x14ac:dyDescent="0.25">
      <c r="D227" s="31" t="str">
        <f>SUBSTITUTE("Sp.mat: 0.00%",".",IF(VALUE("1.2")=1.2,".",","),2)</f>
        <v>Sp.mat: 0.00%</v>
      </c>
      <c r="F227" s="31" t="str">
        <f>SUBSTITUTE("Sp.man: 0.00%",".",IF(VALUE("1.2")=1.2,".",","),2)</f>
        <v>Sp.man: 0.00%</v>
      </c>
      <c r="G227" s="31" t="str">
        <f>SUBSTITUTE("Sp.uti: 0.00%",".",IF(VALUE("1.2")=1.2,".",","),2)</f>
        <v>Sp.uti: 0.00%</v>
      </c>
    </row>
    <row r="228" spans="1:9" x14ac:dyDescent="0.25">
      <c r="A228" s="54" t="s">
        <v>1200</v>
      </c>
      <c r="B228" s="55"/>
      <c r="C228" s="55"/>
      <c r="D228" s="55"/>
      <c r="E228" s="55"/>
      <c r="F228" s="55"/>
      <c r="G228" s="55"/>
    </row>
    <row r="229" spans="1:9" x14ac:dyDescent="0.25">
      <c r="A229" s="55"/>
      <c r="B229" s="55"/>
      <c r="C229" s="55"/>
      <c r="D229" s="55"/>
      <c r="E229" s="55"/>
      <c r="F229" s="55"/>
      <c r="G229" s="55"/>
    </row>
    <row r="230" spans="1:9" x14ac:dyDescent="0.25">
      <c r="A230" s="52" t="s">
        <v>27</v>
      </c>
      <c r="B230" s="53"/>
      <c r="C230" s="53"/>
      <c r="D230" s="53"/>
      <c r="E230" s="53"/>
      <c r="F230" s="53"/>
      <c r="G230" s="53"/>
      <c r="H230" s="33"/>
      <c r="I230" s="34"/>
    </row>
    <row r="231" spans="1:9" x14ac:dyDescent="0.25">
      <c r="B231" s="2">
        <v>43</v>
      </c>
      <c r="C231" s="3" t="s">
        <v>1201</v>
      </c>
      <c r="D231" s="5" t="s">
        <v>76</v>
      </c>
      <c r="G231" s="6">
        <v>22</v>
      </c>
    </row>
    <row r="232" spans="1:9" x14ac:dyDescent="0.25">
      <c r="D232" s="31" t="str">
        <f>SUBSTITUTE("Sp.mat: 0.00%",".",IF(VALUE("1.2")=1.2,".",","),2)</f>
        <v>Sp.mat: 0.00%</v>
      </c>
      <c r="F232" s="31" t="str">
        <f>SUBSTITUTE("Sp.man: 0.00%",".",IF(VALUE("1.2")=1.2,".",","),2)</f>
        <v>Sp.man: 0.00%</v>
      </c>
      <c r="G232" s="31" t="str">
        <f>SUBSTITUTE("Sp.uti: 0.00%",".",IF(VALUE("1.2")=1.2,".",","),2)</f>
        <v>Sp.uti: 0.00%</v>
      </c>
    </row>
    <row r="233" spans="1:9" x14ac:dyDescent="0.25">
      <c r="A233" s="54" t="s">
        <v>1202</v>
      </c>
      <c r="B233" s="55"/>
      <c r="C233" s="55"/>
      <c r="D233" s="55"/>
      <c r="E233" s="55"/>
      <c r="F233" s="55"/>
      <c r="G233" s="55"/>
    </row>
    <row r="234" spans="1:9" x14ac:dyDescent="0.25">
      <c r="A234" s="55"/>
      <c r="B234" s="55"/>
      <c r="C234" s="55"/>
      <c r="D234" s="55"/>
      <c r="E234" s="55"/>
      <c r="F234" s="55"/>
      <c r="G234" s="55"/>
    </row>
    <row r="235" spans="1:9" x14ac:dyDescent="0.25">
      <c r="A235" s="52" t="s">
        <v>27</v>
      </c>
      <c r="B235" s="53"/>
      <c r="C235" s="53"/>
      <c r="D235" s="53"/>
      <c r="E235" s="53"/>
      <c r="F235" s="53"/>
      <c r="G235" s="53"/>
      <c r="H235" s="33"/>
      <c r="I235" s="34"/>
    </row>
    <row r="236" spans="1:9" x14ac:dyDescent="0.25">
      <c r="B236" s="2">
        <v>44</v>
      </c>
      <c r="C236" s="3" t="s">
        <v>1203</v>
      </c>
      <c r="D236" s="5" t="s">
        <v>76</v>
      </c>
      <c r="G236" s="6">
        <v>6</v>
      </c>
    </row>
    <row r="237" spans="1:9" x14ac:dyDescent="0.25">
      <c r="D237" s="31" t="str">
        <f>SUBSTITUTE("Sp.mat: 0.00%",".",IF(VALUE("1.2")=1.2,".",","),2)</f>
        <v>Sp.mat: 0.00%</v>
      </c>
      <c r="F237" s="31" t="str">
        <f>SUBSTITUTE("Sp.man: 0.00%",".",IF(VALUE("1.2")=1.2,".",","),2)</f>
        <v>Sp.man: 0.00%</v>
      </c>
      <c r="G237" s="31" t="str">
        <f>SUBSTITUTE("Sp.uti: 0.00%",".",IF(VALUE("1.2")=1.2,".",","),2)</f>
        <v>Sp.uti: 0.00%</v>
      </c>
    </row>
    <row r="238" spans="1:9" x14ac:dyDescent="0.25">
      <c r="A238" s="54" t="s">
        <v>1204</v>
      </c>
      <c r="B238" s="55"/>
      <c r="C238" s="55"/>
      <c r="D238" s="55"/>
      <c r="E238" s="55"/>
      <c r="F238" s="55"/>
      <c r="G238" s="55"/>
    </row>
    <row r="239" spans="1:9" x14ac:dyDescent="0.25">
      <c r="A239" s="55"/>
      <c r="B239" s="55"/>
      <c r="C239" s="55"/>
      <c r="D239" s="55"/>
      <c r="E239" s="55"/>
      <c r="F239" s="55"/>
      <c r="G239" s="55"/>
    </row>
    <row r="240" spans="1:9" x14ac:dyDescent="0.25">
      <c r="A240" s="52" t="s">
        <v>27</v>
      </c>
      <c r="B240" s="53"/>
      <c r="C240" s="53"/>
      <c r="D240" s="53"/>
      <c r="E240" s="53"/>
      <c r="F240" s="53"/>
      <c r="G240" s="53"/>
      <c r="H240" s="33"/>
      <c r="I240" s="34"/>
    </row>
    <row r="241" spans="1:9" x14ac:dyDescent="0.25">
      <c r="B241" s="2">
        <v>45</v>
      </c>
      <c r="C241" s="3" t="s">
        <v>1205</v>
      </c>
      <c r="D241" s="5" t="s">
        <v>76</v>
      </c>
      <c r="G241" s="6">
        <v>24</v>
      </c>
    </row>
    <row r="242" spans="1:9" x14ac:dyDescent="0.25">
      <c r="D242" s="31" t="str">
        <f>SUBSTITUTE("Sp.mat: 0.00%",".",IF(VALUE("1.2")=1.2,".",","),2)</f>
        <v>Sp.mat: 0.00%</v>
      </c>
      <c r="F242" s="31" t="str">
        <f>SUBSTITUTE("Sp.man: 0.00%",".",IF(VALUE("1.2")=1.2,".",","),2)</f>
        <v>Sp.man: 0.00%</v>
      </c>
      <c r="G242" s="31" t="str">
        <f>SUBSTITUTE("Sp.uti: 0.00%",".",IF(VALUE("1.2")=1.2,".",","),2)</f>
        <v>Sp.uti: 0.00%</v>
      </c>
    </row>
    <row r="243" spans="1:9" x14ac:dyDescent="0.25">
      <c r="A243" s="54" t="s">
        <v>1206</v>
      </c>
      <c r="B243" s="55"/>
      <c r="C243" s="55"/>
      <c r="D243" s="55"/>
      <c r="E243" s="55"/>
      <c r="F243" s="55"/>
      <c r="G243" s="55"/>
    </row>
    <row r="244" spans="1:9" x14ac:dyDescent="0.25">
      <c r="A244" s="55"/>
      <c r="B244" s="55"/>
      <c r="C244" s="55"/>
      <c r="D244" s="55"/>
      <c r="E244" s="55"/>
      <c r="F244" s="55"/>
      <c r="G244" s="55"/>
    </row>
    <row r="245" spans="1:9" x14ac:dyDescent="0.25">
      <c r="A245" s="52" t="s">
        <v>27</v>
      </c>
      <c r="B245" s="53"/>
      <c r="C245" s="53"/>
      <c r="D245" s="53"/>
      <c r="E245" s="53"/>
      <c r="F245" s="53"/>
      <c r="G245" s="53"/>
      <c r="H245" s="33"/>
      <c r="I245" s="34"/>
    </row>
    <row r="246" spans="1:9" x14ac:dyDescent="0.25">
      <c r="B246" s="2">
        <v>46</v>
      </c>
      <c r="C246" s="3" t="s">
        <v>1207</v>
      </c>
      <c r="D246" s="5" t="s">
        <v>76</v>
      </c>
      <c r="G246" s="6">
        <v>6</v>
      </c>
    </row>
    <row r="247" spans="1:9" x14ac:dyDescent="0.25">
      <c r="D247" s="31" t="str">
        <f>SUBSTITUTE("Sp.mat: 0.00%",".",IF(VALUE("1.2")=1.2,".",","),2)</f>
        <v>Sp.mat: 0.00%</v>
      </c>
      <c r="F247" s="31" t="str">
        <f>SUBSTITUTE("Sp.man: 0.00%",".",IF(VALUE("1.2")=1.2,".",","),2)</f>
        <v>Sp.man: 0.00%</v>
      </c>
      <c r="G247" s="31" t="str">
        <f>SUBSTITUTE("Sp.uti: 0.00%",".",IF(VALUE("1.2")=1.2,".",","),2)</f>
        <v>Sp.uti: 0.00%</v>
      </c>
    </row>
    <row r="248" spans="1:9" x14ac:dyDescent="0.25">
      <c r="A248" s="54" t="s">
        <v>1208</v>
      </c>
      <c r="B248" s="55"/>
      <c r="C248" s="55"/>
      <c r="D248" s="55"/>
      <c r="E248" s="55"/>
      <c r="F248" s="55"/>
      <c r="G248" s="55"/>
    </row>
    <row r="249" spans="1:9" x14ac:dyDescent="0.25">
      <c r="A249" s="55"/>
      <c r="B249" s="55"/>
      <c r="C249" s="55"/>
      <c r="D249" s="55"/>
      <c r="E249" s="55"/>
      <c r="F249" s="55"/>
      <c r="G249" s="55"/>
    </row>
    <row r="250" spans="1:9" x14ac:dyDescent="0.25">
      <c r="A250" s="52" t="s">
        <v>27</v>
      </c>
      <c r="B250" s="53"/>
      <c r="C250" s="53"/>
      <c r="D250" s="53"/>
      <c r="E250" s="53"/>
      <c r="F250" s="53"/>
      <c r="G250" s="53"/>
      <c r="H250" s="33"/>
      <c r="I250" s="34"/>
    </row>
    <row r="251" spans="1:9" x14ac:dyDescent="0.25">
      <c r="B251" s="2">
        <v>47</v>
      </c>
      <c r="C251" s="3" t="s">
        <v>1209</v>
      </c>
      <c r="D251" s="5" t="s">
        <v>76</v>
      </c>
      <c r="G251" s="6">
        <v>2</v>
      </c>
    </row>
    <row r="252" spans="1:9" x14ac:dyDescent="0.25">
      <c r="D252" s="31" t="str">
        <f>SUBSTITUTE("Sp.mat: 0.00%",".",IF(VALUE("1.2")=1.2,".",","),2)</f>
        <v>Sp.mat: 0.00%</v>
      </c>
      <c r="F252" s="31" t="str">
        <f>SUBSTITUTE("Sp.man: 0.00%",".",IF(VALUE("1.2")=1.2,".",","),2)</f>
        <v>Sp.man: 0.00%</v>
      </c>
      <c r="G252" s="31" t="str">
        <f>SUBSTITUTE("Sp.uti: 0.00%",".",IF(VALUE("1.2")=1.2,".",","),2)</f>
        <v>Sp.uti: 0.00%</v>
      </c>
    </row>
    <row r="253" spans="1:9" x14ac:dyDescent="0.25">
      <c r="A253" s="54" t="s">
        <v>1210</v>
      </c>
      <c r="B253" s="55"/>
      <c r="C253" s="55"/>
      <c r="D253" s="55"/>
      <c r="E253" s="55"/>
      <c r="F253" s="55"/>
      <c r="G253" s="55"/>
    </row>
    <row r="254" spans="1:9" x14ac:dyDescent="0.25">
      <c r="A254" s="55"/>
      <c r="B254" s="55"/>
      <c r="C254" s="55"/>
      <c r="D254" s="55"/>
      <c r="E254" s="55"/>
      <c r="F254" s="55"/>
      <c r="G254" s="55"/>
    </row>
    <row r="255" spans="1:9" x14ac:dyDescent="0.25">
      <c r="A255" s="52" t="s">
        <v>27</v>
      </c>
      <c r="B255" s="53"/>
      <c r="C255" s="53"/>
      <c r="D255" s="53"/>
      <c r="E255" s="53"/>
      <c r="F255" s="53"/>
      <c r="G255" s="53"/>
      <c r="H255" s="33"/>
      <c r="I255" s="34"/>
    </row>
    <row r="256" spans="1:9" x14ac:dyDescent="0.25">
      <c r="B256" s="2">
        <v>48</v>
      </c>
      <c r="C256" s="3" t="s">
        <v>1211</v>
      </c>
      <c r="D256" s="5" t="s">
        <v>76</v>
      </c>
      <c r="G256" s="6">
        <v>4</v>
      </c>
    </row>
    <row r="257" spans="1:9" x14ac:dyDescent="0.25">
      <c r="D257" s="31" t="str">
        <f>SUBSTITUTE("Sp.mat: 0.00%",".",IF(VALUE("1.2")=1.2,".",","),2)</f>
        <v>Sp.mat: 0.00%</v>
      </c>
      <c r="F257" s="31" t="str">
        <f>SUBSTITUTE("Sp.man: 0.00%",".",IF(VALUE("1.2")=1.2,".",","),2)</f>
        <v>Sp.man: 0.00%</v>
      </c>
      <c r="G257" s="31" t="str">
        <f>SUBSTITUTE("Sp.uti: 0.00%",".",IF(VALUE("1.2")=1.2,".",","),2)</f>
        <v>Sp.uti: 0.00%</v>
      </c>
    </row>
    <row r="258" spans="1:9" x14ac:dyDescent="0.25">
      <c r="A258" s="54" t="s">
        <v>1212</v>
      </c>
      <c r="B258" s="55"/>
      <c r="C258" s="55"/>
      <c r="D258" s="55"/>
      <c r="E258" s="55"/>
      <c r="F258" s="55"/>
      <c r="G258" s="55"/>
    </row>
    <row r="259" spans="1:9" x14ac:dyDescent="0.25">
      <c r="A259" s="55"/>
      <c r="B259" s="55"/>
      <c r="C259" s="55"/>
      <c r="D259" s="55"/>
      <c r="E259" s="55"/>
      <c r="F259" s="55"/>
      <c r="G259" s="55"/>
    </row>
    <row r="260" spans="1:9" x14ac:dyDescent="0.25">
      <c r="A260" s="52" t="s">
        <v>27</v>
      </c>
      <c r="B260" s="53"/>
      <c r="C260" s="53"/>
      <c r="D260" s="53"/>
      <c r="E260" s="53"/>
      <c r="F260" s="53"/>
      <c r="G260" s="53"/>
      <c r="H260" s="33"/>
      <c r="I260" s="34"/>
    </row>
    <row r="261" spans="1:9" x14ac:dyDescent="0.25">
      <c r="B261" s="2">
        <v>49</v>
      </c>
      <c r="C261" s="3" t="s">
        <v>1213</v>
      </c>
      <c r="D261" s="5" t="s">
        <v>76</v>
      </c>
      <c r="G261" s="6">
        <v>4</v>
      </c>
    </row>
    <row r="262" spans="1:9" x14ac:dyDescent="0.25">
      <c r="D262" s="31" t="str">
        <f>SUBSTITUTE("Sp.mat: 0.00%",".",IF(VALUE("1.2")=1.2,".",","),2)</f>
        <v>Sp.mat: 0.00%</v>
      </c>
      <c r="F262" s="31" t="str">
        <f>SUBSTITUTE("Sp.man: 0.00%",".",IF(VALUE("1.2")=1.2,".",","),2)</f>
        <v>Sp.man: 0.00%</v>
      </c>
      <c r="G262" s="31" t="str">
        <f>SUBSTITUTE("Sp.uti: 0.00%",".",IF(VALUE("1.2")=1.2,".",","),2)</f>
        <v>Sp.uti: 0.00%</v>
      </c>
    </row>
    <row r="263" spans="1:9" x14ac:dyDescent="0.25">
      <c r="A263" s="54" t="s">
        <v>1214</v>
      </c>
      <c r="B263" s="55"/>
      <c r="C263" s="55"/>
      <c r="D263" s="55"/>
      <c r="E263" s="55"/>
      <c r="F263" s="55"/>
      <c r="G263" s="55"/>
    </row>
    <row r="264" spans="1:9" x14ac:dyDescent="0.25">
      <c r="A264" s="55"/>
      <c r="B264" s="55"/>
      <c r="C264" s="55"/>
      <c r="D264" s="55"/>
      <c r="E264" s="55"/>
      <c r="F264" s="55"/>
      <c r="G264" s="55"/>
    </row>
    <row r="265" spans="1:9" x14ac:dyDescent="0.25">
      <c r="A265" s="52" t="s">
        <v>27</v>
      </c>
      <c r="B265" s="53"/>
      <c r="C265" s="53"/>
      <c r="D265" s="53"/>
      <c r="E265" s="53"/>
      <c r="F265" s="53"/>
      <c r="G265" s="53"/>
      <c r="H265" s="33"/>
      <c r="I265" s="34"/>
    </row>
    <row r="266" spans="1:9" x14ac:dyDescent="0.25">
      <c r="B266" s="2">
        <v>50</v>
      </c>
      <c r="C266" s="3" t="s">
        <v>1215</v>
      </c>
      <c r="D266" s="5" t="s">
        <v>76</v>
      </c>
      <c r="G266" s="6">
        <v>6</v>
      </c>
    </row>
    <row r="267" spans="1:9" x14ac:dyDescent="0.25">
      <c r="D267" s="31" t="str">
        <f>SUBSTITUTE("Sp.mat: 0.00%",".",IF(VALUE("1.2")=1.2,".",","),2)</f>
        <v>Sp.mat: 0.00%</v>
      </c>
      <c r="F267" s="31" t="str">
        <f>SUBSTITUTE("Sp.man: 0.00%",".",IF(VALUE("1.2")=1.2,".",","),2)</f>
        <v>Sp.man: 0.00%</v>
      </c>
      <c r="G267" s="31" t="str">
        <f>SUBSTITUTE("Sp.uti: 0.00%",".",IF(VALUE("1.2")=1.2,".",","),2)</f>
        <v>Sp.uti: 0.00%</v>
      </c>
    </row>
    <row r="268" spans="1:9" x14ac:dyDescent="0.25">
      <c r="A268" s="54" t="s">
        <v>1216</v>
      </c>
      <c r="B268" s="55"/>
      <c r="C268" s="55"/>
      <c r="D268" s="55"/>
      <c r="E268" s="55"/>
      <c r="F268" s="55"/>
      <c r="G268" s="55"/>
    </row>
    <row r="269" spans="1:9" x14ac:dyDescent="0.25">
      <c r="A269" s="55"/>
      <c r="B269" s="55"/>
      <c r="C269" s="55"/>
      <c r="D269" s="55"/>
      <c r="E269" s="55"/>
      <c r="F269" s="55"/>
      <c r="G269" s="55"/>
    </row>
    <row r="270" spans="1:9" x14ac:dyDescent="0.25">
      <c r="A270" s="52" t="s">
        <v>27</v>
      </c>
      <c r="B270" s="53"/>
      <c r="C270" s="53"/>
      <c r="D270" s="53"/>
      <c r="E270" s="53"/>
      <c r="F270" s="53"/>
      <c r="G270" s="53"/>
      <c r="H270" s="33"/>
      <c r="I270" s="34"/>
    </row>
    <row r="271" spans="1:9" x14ac:dyDescent="0.25">
      <c r="B271" s="2">
        <v>51</v>
      </c>
      <c r="C271" s="3" t="s">
        <v>1217</v>
      </c>
      <c r="D271" s="5" t="s">
        <v>76</v>
      </c>
      <c r="G271" s="6">
        <v>41</v>
      </c>
    </row>
    <row r="272" spans="1:9" x14ac:dyDescent="0.25">
      <c r="D272" s="31" t="str">
        <f>SUBSTITUTE("Sp.mat: 0.00%",".",IF(VALUE("1.2")=1.2,".",","),2)</f>
        <v>Sp.mat: 0.00%</v>
      </c>
      <c r="F272" s="31" t="str">
        <f>SUBSTITUTE("Sp.man: 0.00%",".",IF(VALUE("1.2")=1.2,".",","),2)</f>
        <v>Sp.man: 0.00%</v>
      </c>
      <c r="G272" s="31" t="str">
        <f>SUBSTITUTE("Sp.uti: 0.00%",".",IF(VALUE("1.2")=1.2,".",","),2)</f>
        <v>Sp.uti: 0.00%</v>
      </c>
    </row>
    <row r="273" spans="1:9" x14ac:dyDescent="0.25">
      <c r="A273" s="54" t="s">
        <v>1218</v>
      </c>
      <c r="B273" s="55"/>
      <c r="C273" s="55"/>
      <c r="D273" s="55"/>
      <c r="E273" s="55"/>
      <c r="F273" s="55"/>
      <c r="G273" s="55"/>
    </row>
    <row r="274" spans="1:9" x14ac:dyDescent="0.25">
      <c r="A274" s="55"/>
      <c r="B274" s="55"/>
      <c r="C274" s="55"/>
      <c r="D274" s="55"/>
      <c r="E274" s="55"/>
      <c r="F274" s="55"/>
      <c r="G274" s="55"/>
    </row>
    <row r="275" spans="1:9" x14ac:dyDescent="0.25">
      <c r="A275" s="56" t="s">
        <v>27</v>
      </c>
      <c r="B275" s="57"/>
      <c r="C275" s="57"/>
      <c r="D275" s="57"/>
      <c r="E275" s="57"/>
      <c r="F275" s="57"/>
      <c r="G275" s="57"/>
      <c r="H275" s="35"/>
      <c r="I275" s="36"/>
    </row>
    <row r="276" spans="1:9" x14ac:dyDescent="0.25">
      <c r="A276" s="58" t="s">
        <v>1219</v>
      </c>
      <c r="B276" s="58"/>
      <c r="C276" s="58"/>
      <c r="D276" s="58"/>
      <c r="E276" s="58"/>
      <c r="F276" s="58"/>
      <c r="G276" s="58"/>
      <c r="H276" s="58"/>
      <c r="I276" s="58"/>
    </row>
    <row r="277" spans="1:9" x14ac:dyDescent="0.25">
      <c r="B277" s="2">
        <v>52</v>
      </c>
      <c r="C277" s="3" t="s">
        <v>1217</v>
      </c>
      <c r="D277" s="5" t="s">
        <v>76</v>
      </c>
      <c r="G277" s="6">
        <v>10</v>
      </c>
    </row>
    <row r="278" spans="1:9" x14ac:dyDescent="0.25">
      <c r="D278" s="31" t="str">
        <f>SUBSTITUTE("Sp.mat: 0.00%",".",IF(VALUE("1.2")=1.2,".",","),2)</f>
        <v>Sp.mat: 0.00%</v>
      </c>
      <c r="F278" s="31" t="str">
        <f>SUBSTITUTE("Sp.man: 0.00%",".",IF(VALUE("1.2")=1.2,".",","),2)</f>
        <v>Sp.man: 0.00%</v>
      </c>
      <c r="G278" s="31" t="str">
        <f>SUBSTITUTE("Sp.uti: 0.00%",".",IF(VALUE("1.2")=1.2,".",","),2)</f>
        <v>Sp.uti: 0.00%</v>
      </c>
    </row>
    <row r="279" spans="1:9" x14ac:dyDescent="0.25">
      <c r="A279" s="54" t="s">
        <v>1218</v>
      </c>
      <c r="B279" s="55"/>
      <c r="C279" s="55"/>
      <c r="D279" s="55"/>
      <c r="E279" s="55"/>
      <c r="F279" s="55"/>
      <c r="G279" s="55"/>
    </row>
    <row r="280" spans="1:9" x14ac:dyDescent="0.25">
      <c r="A280" s="55"/>
      <c r="B280" s="55"/>
      <c r="C280" s="55"/>
      <c r="D280" s="55"/>
      <c r="E280" s="55"/>
      <c r="F280" s="55"/>
      <c r="G280" s="55"/>
    </row>
    <row r="281" spans="1:9" x14ac:dyDescent="0.25">
      <c r="A281" s="56" t="s">
        <v>27</v>
      </c>
      <c r="B281" s="57"/>
      <c r="C281" s="57"/>
      <c r="D281" s="57"/>
      <c r="E281" s="57"/>
      <c r="F281" s="57"/>
      <c r="G281" s="57"/>
      <c r="H281" s="35"/>
      <c r="I281" s="36"/>
    </row>
    <row r="282" spans="1:9" x14ac:dyDescent="0.25">
      <c r="A282" s="58" t="s">
        <v>1220</v>
      </c>
      <c r="B282" s="58"/>
      <c r="C282" s="58"/>
      <c r="D282" s="58"/>
      <c r="E282" s="58"/>
      <c r="F282" s="58"/>
      <c r="G282" s="58"/>
      <c r="H282" s="58"/>
      <c r="I282" s="58"/>
    </row>
    <row r="283" spans="1:9" x14ac:dyDescent="0.25">
      <c r="B283" s="2">
        <v>53</v>
      </c>
      <c r="C283" s="3" t="s">
        <v>1217</v>
      </c>
      <c r="D283" s="5" t="s">
        <v>76</v>
      </c>
      <c r="G283" s="6">
        <v>41</v>
      </c>
    </row>
    <row r="284" spans="1:9" x14ac:dyDescent="0.25">
      <c r="D284" s="31" t="str">
        <f>SUBSTITUTE("Sp.mat: 0.00%",".",IF(VALUE("1.2")=1.2,".",","),2)</f>
        <v>Sp.mat: 0.00%</v>
      </c>
      <c r="F284" s="31" t="str">
        <f>SUBSTITUTE("Sp.man: 0.00%",".",IF(VALUE("1.2")=1.2,".",","),2)</f>
        <v>Sp.man: 0.00%</v>
      </c>
      <c r="G284" s="31" t="str">
        <f>SUBSTITUTE("Sp.uti: 0.00%",".",IF(VALUE("1.2")=1.2,".",","),2)</f>
        <v>Sp.uti: 0.00%</v>
      </c>
    </row>
    <row r="285" spans="1:9" x14ac:dyDescent="0.25">
      <c r="A285" s="54" t="s">
        <v>1218</v>
      </c>
      <c r="B285" s="55"/>
      <c r="C285" s="55"/>
      <c r="D285" s="55"/>
      <c r="E285" s="55"/>
      <c r="F285" s="55"/>
      <c r="G285" s="55"/>
    </row>
    <row r="286" spans="1:9" x14ac:dyDescent="0.25">
      <c r="A286" s="55"/>
      <c r="B286" s="55"/>
      <c r="C286" s="55"/>
      <c r="D286" s="55"/>
      <c r="E286" s="55"/>
      <c r="F286" s="55"/>
      <c r="G286" s="55"/>
    </row>
    <row r="287" spans="1:9" x14ac:dyDescent="0.25">
      <c r="A287" s="56" t="s">
        <v>27</v>
      </c>
      <c r="B287" s="57"/>
      <c r="C287" s="57"/>
      <c r="D287" s="57"/>
      <c r="E287" s="57"/>
      <c r="F287" s="57"/>
      <c r="G287" s="57"/>
      <c r="H287" s="35"/>
      <c r="I287" s="36"/>
    </row>
    <row r="288" spans="1:9" x14ac:dyDescent="0.25">
      <c r="A288" s="58" t="s">
        <v>1221</v>
      </c>
      <c r="B288" s="58"/>
      <c r="C288" s="58"/>
      <c r="D288" s="58"/>
      <c r="E288" s="58"/>
      <c r="F288" s="58"/>
      <c r="G288" s="58"/>
      <c r="H288" s="58"/>
      <c r="I288" s="58"/>
    </row>
    <row r="289" spans="1:9" x14ac:dyDescent="0.25">
      <c r="B289" s="2">
        <v>54</v>
      </c>
      <c r="C289" s="3" t="s">
        <v>1217</v>
      </c>
      <c r="D289" s="5" t="s">
        <v>76</v>
      </c>
      <c r="G289" s="6">
        <v>41</v>
      </c>
    </row>
    <row r="290" spans="1:9" x14ac:dyDescent="0.25">
      <c r="D290" s="31" t="str">
        <f>SUBSTITUTE("Sp.mat: 0.00%",".",IF(VALUE("1.2")=1.2,".",","),2)</f>
        <v>Sp.mat: 0.00%</v>
      </c>
      <c r="F290" s="31" t="str">
        <f>SUBSTITUTE("Sp.man: 0.00%",".",IF(VALUE("1.2")=1.2,".",","),2)</f>
        <v>Sp.man: 0.00%</v>
      </c>
      <c r="G290" s="31" t="str">
        <f>SUBSTITUTE("Sp.uti: 0.00%",".",IF(VALUE("1.2")=1.2,".",","),2)</f>
        <v>Sp.uti: 0.00%</v>
      </c>
    </row>
    <row r="291" spans="1:9" x14ac:dyDescent="0.25">
      <c r="A291" s="54" t="s">
        <v>1218</v>
      </c>
      <c r="B291" s="55"/>
      <c r="C291" s="55"/>
      <c r="D291" s="55"/>
      <c r="E291" s="55"/>
      <c r="F291" s="55"/>
      <c r="G291" s="55"/>
    </row>
    <row r="292" spans="1:9" x14ac:dyDescent="0.25">
      <c r="A292" s="55"/>
      <c r="B292" s="55"/>
      <c r="C292" s="55"/>
      <c r="D292" s="55"/>
      <c r="E292" s="55"/>
      <c r="F292" s="55"/>
      <c r="G292" s="55"/>
    </row>
    <row r="293" spans="1:9" x14ac:dyDescent="0.25">
      <c r="A293" s="56" t="s">
        <v>27</v>
      </c>
      <c r="B293" s="57"/>
      <c r="C293" s="57"/>
      <c r="D293" s="57"/>
      <c r="E293" s="57"/>
      <c r="F293" s="57"/>
      <c r="G293" s="57"/>
      <c r="H293" s="35"/>
      <c r="I293" s="36"/>
    </row>
    <row r="294" spans="1:9" x14ac:dyDescent="0.25">
      <c r="A294" s="58" t="s">
        <v>1222</v>
      </c>
      <c r="B294" s="58"/>
      <c r="C294" s="58"/>
      <c r="D294" s="58"/>
      <c r="E294" s="58"/>
      <c r="F294" s="58"/>
      <c r="G294" s="58"/>
      <c r="H294" s="58"/>
      <c r="I294" s="58"/>
    </row>
    <row r="295" spans="1:9" x14ac:dyDescent="0.25">
      <c r="B295" s="2">
        <v>55</v>
      </c>
      <c r="C295" s="3" t="s">
        <v>1223</v>
      </c>
      <c r="D295" s="5" t="s">
        <v>76</v>
      </c>
      <c r="G295" s="6">
        <v>26</v>
      </c>
    </row>
    <row r="296" spans="1:9" x14ac:dyDescent="0.25">
      <c r="D296" s="31" t="str">
        <f>SUBSTITUTE("Sp.mat: 0.00%",".",IF(VALUE("1.2")=1.2,".",","),2)</f>
        <v>Sp.mat: 0.00%</v>
      </c>
      <c r="F296" s="31" t="str">
        <f>SUBSTITUTE("Sp.man: 0.00%",".",IF(VALUE("1.2")=1.2,".",","),2)</f>
        <v>Sp.man: 0.00%</v>
      </c>
      <c r="G296" s="31" t="str">
        <f>SUBSTITUTE("Sp.uti: 0.00%",".",IF(VALUE("1.2")=1.2,".",","),2)</f>
        <v>Sp.uti: 0.00%</v>
      </c>
    </row>
    <row r="297" spans="1:9" x14ac:dyDescent="0.25">
      <c r="A297" s="54" t="s">
        <v>1224</v>
      </c>
      <c r="B297" s="55"/>
      <c r="C297" s="55"/>
      <c r="D297" s="55"/>
      <c r="E297" s="55"/>
      <c r="F297" s="55"/>
      <c r="G297" s="55"/>
    </row>
    <row r="298" spans="1:9" x14ac:dyDescent="0.25">
      <c r="A298" s="55"/>
      <c r="B298" s="55"/>
      <c r="C298" s="55"/>
      <c r="D298" s="55"/>
      <c r="E298" s="55"/>
      <c r="F298" s="55"/>
      <c r="G298" s="55"/>
    </row>
    <row r="299" spans="1:9" x14ac:dyDescent="0.25">
      <c r="A299" s="56" t="s">
        <v>27</v>
      </c>
      <c r="B299" s="57"/>
      <c r="C299" s="57"/>
      <c r="D299" s="57"/>
      <c r="E299" s="57"/>
      <c r="F299" s="57"/>
      <c r="G299" s="57"/>
      <c r="H299" s="35"/>
      <c r="I299" s="36"/>
    </row>
    <row r="300" spans="1:9" x14ac:dyDescent="0.25">
      <c r="A300" s="58" t="s">
        <v>1225</v>
      </c>
      <c r="B300" s="58"/>
      <c r="C300" s="58"/>
      <c r="D300" s="58"/>
      <c r="E300" s="58"/>
      <c r="F300" s="58"/>
      <c r="G300" s="58"/>
      <c r="H300" s="58"/>
      <c r="I300" s="58"/>
    </row>
    <row r="301" spans="1:9" x14ac:dyDescent="0.25">
      <c r="B301" s="2">
        <v>56</v>
      </c>
      <c r="C301" s="3" t="s">
        <v>1226</v>
      </c>
      <c r="D301" s="5" t="s">
        <v>25</v>
      </c>
      <c r="G301" s="6">
        <v>17.600000000000001</v>
      </c>
    </row>
    <row r="302" spans="1:9" x14ac:dyDescent="0.25">
      <c r="D302" s="31" t="str">
        <f>SUBSTITUTE("Sp.mat: 0.00%",".",IF(VALUE("1.2")=1.2,".",","),2)</f>
        <v>Sp.mat: 0.00%</v>
      </c>
      <c r="F302" s="31" t="str">
        <f>SUBSTITUTE("Sp.man: 0.00%",".",IF(VALUE("1.2")=1.2,".",","),2)</f>
        <v>Sp.man: 0.00%</v>
      </c>
      <c r="G302" s="31" t="str">
        <f>SUBSTITUTE("Sp.uti: 0.00%",".",IF(VALUE("1.2")=1.2,".",","),2)</f>
        <v>Sp.uti: 0.00%</v>
      </c>
    </row>
    <row r="303" spans="1:9" x14ac:dyDescent="0.25">
      <c r="A303" s="54" t="s">
        <v>1227</v>
      </c>
      <c r="B303" s="55"/>
      <c r="C303" s="55"/>
      <c r="D303" s="55"/>
      <c r="E303" s="55"/>
      <c r="F303" s="55"/>
      <c r="G303" s="55"/>
    </row>
    <row r="304" spans="1:9" x14ac:dyDescent="0.25">
      <c r="A304" s="55"/>
      <c r="B304" s="55"/>
      <c r="C304" s="55"/>
      <c r="D304" s="55"/>
      <c r="E304" s="55"/>
      <c r="F304" s="55"/>
      <c r="G304" s="55"/>
    </row>
    <row r="305" spans="1:9" x14ac:dyDescent="0.25">
      <c r="A305" s="56" t="s">
        <v>27</v>
      </c>
      <c r="B305" s="57"/>
      <c r="C305" s="57"/>
      <c r="D305" s="57"/>
      <c r="E305" s="57"/>
      <c r="F305" s="57"/>
      <c r="G305" s="57"/>
      <c r="H305" s="35"/>
      <c r="I305" s="36"/>
    </row>
    <row r="306" spans="1:9" x14ac:dyDescent="0.25">
      <c r="A306" s="58" t="s">
        <v>1228</v>
      </c>
      <c r="B306" s="58"/>
      <c r="C306" s="58"/>
      <c r="D306" s="58"/>
      <c r="E306" s="58"/>
      <c r="F306" s="58"/>
      <c r="G306" s="58"/>
      <c r="H306" s="58"/>
      <c r="I306" s="58"/>
    </row>
    <row r="307" spans="1:9" x14ac:dyDescent="0.25">
      <c r="B307" s="2">
        <v>57</v>
      </c>
      <c r="C307" s="3" t="s">
        <v>1229</v>
      </c>
      <c r="D307" s="5" t="s">
        <v>76</v>
      </c>
      <c r="G307" s="6">
        <v>60</v>
      </c>
    </row>
    <row r="308" spans="1:9" x14ac:dyDescent="0.25">
      <c r="D308" s="31" t="str">
        <f>SUBSTITUTE("Sp.mat: 0.00%",".",IF(VALUE("1.2")=1.2,".",","),2)</f>
        <v>Sp.mat: 0.00%</v>
      </c>
      <c r="F308" s="31" t="str">
        <f>SUBSTITUTE("Sp.man: 0.00%",".",IF(VALUE("1.2")=1.2,".",","),2)</f>
        <v>Sp.man: 0.00%</v>
      </c>
      <c r="G308" s="31" t="str">
        <f>SUBSTITUTE("Sp.uti: 0.00%",".",IF(VALUE("1.2")=1.2,".",","),2)</f>
        <v>Sp.uti: 0.00%</v>
      </c>
    </row>
    <row r="309" spans="1:9" x14ac:dyDescent="0.25">
      <c r="A309" s="54" t="s">
        <v>1230</v>
      </c>
      <c r="B309" s="55"/>
      <c r="C309" s="55"/>
      <c r="D309" s="55"/>
      <c r="E309" s="55"/>
      <c r="F309" s="55"/>
      <c r="G309" s="55"/>
    </row>
    <row r="310" spans="1:9" x14ac:dyDescent="0.25">
      <c r="A310" s="55"/>
      <c r="B310" s="55"/>
      <c r="C310" s="55"/>
      <c r="D310" s="55"/>
      <c r="E310" s="55"/>
      <c r="F310" s="55"/>
      <c r="G310" s="55"/>
    </row>
    <row r="311" spans="1:9" x14ac:dyDescent="0.25">
      <c r="A311" s="56" t="s">
        <v>27</v>
      </c>
      <c r="B311" s="57"/>
      <c r="C311" s="57"/>
      <c r="D311" s="57"/>
      <c r="E311" s="57"/>
      <c r="F311" s="57"/>
      <c r="G311" s="57"/>
      <c r="H311" s="35"/>
      <c r="I311" s="36"/>
    </row>
    <row r="312" spans="1:9" x14ac:dyDescent="0.25">
      <c r="A312" s="58" t="s">
        <v>1231</v>
      </c>
      <c r="B312" s="58"/>
      <c r="C312" s="58"/>
      <c r="D312" s="58"/>
      <c r="E312" s="58"/>
      <c r="F312" s="58"/>
      <c r="G312" s="58"/>
      <c r="H312" s="58"/>
      <c r="I312" s="58"/>
    </row>
    <row r="313" spans="1:9" x14ac:dyDescent="0.25">
      <c r="B313" s="2">
        <v>58</v>
      </c>
      <c r="C313" s="3" t="s">
        <v>1232</v>
      </c>
      <c r="D313" s="5" t="s">
        <v>25</v>
      </c>
      <c r="G313" s="6">
        <v>120</v>
      </c>
    </row>
    <row r="314" spans="1:9" x14ac:dyDescent="0.25">
      <c r="D314" s="31" t="str">
        <f>SUBSTITUTE("Sp.mat: 0.00%",".",IF(VALUE("1.2")=1.2,".",","),2)</f>
        <v>Sp.mat: 0.00%</v>
      </c>
      <c r="F314" s="31" t="str">
        <f>SUBSTITUTE("Sp.man: 0.00%",".",IF(VALUE("1.2")=1.2,".",","),2)</f>
        <v>Sp.man: 0.00%</v>
      </c>
      <c r="G314" s="31" t="str">
        <f>SUBSTITUTE("Sp.uti: 0.00%",".",IF(VALUE("1.2")=1.2,".",","),2)</f>
        <v>Sp.uti: 0.00%</v>
      </c>
    </row>
    <row r="315" spans="1:9" x14ac:dyDescent="0.25">
      <c r="A315" s="54" t="s">
        <v>1233</v>
      </c>
      <c r="B315" s="55"/>
      <c r="C315" s="55"/>
      <c r="D315" s="55"/>
      <c r="E315" s="55"/>
      <c r="F315" s="55"/>
      <c r="G315" s="55"/>
    </row>
    <row r="316" spans="1:9" x14ac:dyDescent="0.25">
      <c r="A316" s="55"/>
      <c r="B316" s="55"/>
      <c r="C316" s="55"/>
      <c r="D316" s="55"/>
      <c r="E316" s="55"/>
      <c r="F316" s="55"/>
      <c r="G316" s="55"/>
    </row>
    <row r="317" spans="1:9" x14ac:dyDescent="0.25">
      <c r="A317" s="52" t="s">
        <v>27</v>
      </c>
      <c r="B317" s="53"/>
      <c r="C317" s="53"/>
      <c r="D317" s="53"/>
      <c r="E317" s="53"/>
      <c r="F317" s="53"/>
      <c r="G317" s="53"/>
      <c r="H317" s="33"/>
      <c r="I317" s="34"/>
    </row>
    <row r="318" spans="1:9" x14ac:dyDescent="0.25">
      <c r="B318" s="2">
        <v>59</v>
      </c>
      <c r="C318" s="3" t="s">
        <v>1234</v>
      </c>
      <c r="D318" s="5" t="s">
        <v>25</v>
      </c>
      <c r="G318" s="6">
        <v>120</v>
      </c>
    </row>
    <row r="319" spans="1:9" x14ac:dyDescent="0.25">
      <c r="D319" s="31" t="str">
        <f>SUBSTITUTE("Sp.mat: 0.00%",".",IF(VALUE("1.2")=1.2,".",","),2)</f>
        <v>Sp.mat: 0.00%</v>
      </c>
      <c r="F319" s="31" t="str">
        <f>SUBSTITUTE("Sp.man: 0.00%",".",IF(VALUE("1.2")=1.2,".",","),2)</f>
        <v>Sp.man: 0.00%</v>
      </c>
      <c r="G319" s="31" t="str">
        <f>SUBSTITUTE("Sp.uti: 0.00%",".",IF(VALUE("1.2")=1.2,".",","),2)</f>
        <v>Sp.uti: 0.00%</v>
      </c>
    </row>
    <row r="320" spans="1:9" x14ac:dyDescent="0.25">
      <c r="A320" s="54" t="s">
        <v>1235</v>
      </c>
      <c r="B320" s="55"/>
      <c r="C320" s="55"/>
      <c r="D320" s="55"/>
      <c r="E320" s="55"/>
      <c r="F320" s="55"/>
      <c r="G320" s="55"/>
    </row>
    <row r="321" spans="1:9" x14ac:dyDescent="0.25">
      <c r="A321" s="55"/>
      <c r="B321" s="55"/>
      <c r="C321" s="55"/>
      <c r="D321" s="55"/>
      <c r="E321" s="55"/>
      <c r="F321" s="55"/>
      <c r="G321" s="55"/>
    </row>
    <row r="322" spans="1:9" x14ac:dyDescent="0.25">
      <c r="A322" s="52" t="s">
        <v>27</v>
      </c>
      <c r="B322" s="53"/>
      <c r="C322" s="53"/>
      <c r="D322" s="53"/>
      <c r="E322" s="53"/>
      <c r="F322" s="53"/>
      <c r="G322" s="53"/>
      <c r="H322" s="33"/>
      <c r="I322" s="34"/>
    </row>
    <row r="323" spans="1:9" x14ac:dyDescent="0.25">
      <c r="B323" s="2">
        <v>60</v>
      </c>
      <c r="C323" s="3" t="s">
        <v>1236</v>
      </c>
      <c r="D323" s="5" t="s">
        <v>25</v>
      </c>
      <c r="G323" s="6">
        <v>120</v>
      </c>
    </row>
    <row r="324" spans="1:9" x14ac:dyDescent="0.25">
      <c r="D324" s="31" t="str">
        <f>SUBSTITUTE("Sp.mat: 0.00%",".",IF(VALUE("1.2")=1.2,".",","),2)</f>
        <v>Sp.mat: 0.00%</v>
      </c>
      <c r="F324" s="31" t="str">
        <f>SUBSTITUTE("Sp.man: 0.00%",".",IF(VALUE("1.2")=1.2,".",","),2)</f>
        <v>Sp.man: 0.00%</v>
      </c>
      <c r="G324" s="31" t="str">
        <f>SUBSTITUTE("Sp.uti: 0.00%",".",IF(VALUE("1.2")=1.2,".",","),2)</f>
        <v>Sp.uti: 0.00%</v>
      </c>
    </row>
    <row r="325" spans="1:9" x14ac:dyDescent="0.25">
      <c r="A325" s="54" t="s">
        <v>1237</v>
      </c>
      <c r="B325" s="55"/>
      <c r="C325" s="55"/>
      <c r="D325" s="55"/>
      <c r="E325" s="55"/>
      <c r="F325" s="55"/>
      <c r="G325" s="55"/>
    </row>
    <row r="326" spans="1:9" x14ac:dyDescent="0.25">
      <c r="A326" s="55"/>
      <c r="B326" s="55"/>
      <c r="C326" s="55"/>
      <c r="D326" s="55"/>
      <c r="E326" s="55"/>
      <c r="F326" s="55"/>
      <c r="G326" s="55"/>
    </row>
    <row r="327" spans="1:9" x14ac:dyDescent="0.25">
      <c r="A327" s="52" t="s">
        <v>27</v>
      </c>
      <c r="B327" s="53"/>
      <c r="C327" s="53"/>
      <c r="D327" s="53"/>
      <c r="E327" s="53"/>
      <c r="F327" s="53"/>
      <c r="G327" s="53"/>
      <c r="H327" s="33"/>
      <c r="I327" s="34"/>
    </row>
    <row r="328" spans="1:9" x14ac:dyDescent="0.25">
      <c r="B328" s="2">
        <v>61</v>
      </c>
      <c r="C328" s="3" t="s">
        <v>1238</v>
      </c>
      <c r="D328" s="5" t="s">
        <v>76</v>
      </c>
      <c r="G328" s="6">
        <v>80</v>
      </c>
    </row>
    <row r="329" spans="1:9" x14ac:dyDescent="0.25">
      <c r="D329" s="31" t="str">
        <f>SUBSTITUTE("Sp.mat: 0.00%",".",IF(VALUE("1.2")=1.2,".",","),2)</f>
        <v>Sp.mat: 0.00%</v>
      </c>
      <c r="F329" s="31" t="str">
        <f>SUBSTITUTE("Sp.man: 0.00%",".",IF(VALUE("1.2")=1.2,".",","),2)</f>
        <v>Sp.man: 0.00%</v>
      </c>
      <c r="G329" s="31" t="str">
        <f>SUBSTITUTE("Sp.uti: 0.00%",".",IF(VALUE("1.2")=1.2,".",","),2)</f>
        <v>Sp.uti: 0.00%</v>
      </c>
    </row>
    <row r="330" spans="1:9" x14ac:dyDescent="0.25">
      <c r="A330" s="54" t="s">
        <v>1239</v>
      </c>
      <c r="B330" s="55"/>
      <c r="C330" s="55"/>
      <c r="D330" s="55"/>
      <c r="E330" s="55"/>
      <c r="F330" s="55"/>
      <c r="G330" s="55"/>
    </row>
    <row r="331" spans="1:9" x14ac:dyDescent="0.25">
      <c r="A331" s="55"/>
      <c r="B331" s="55"/>
      <c r="C331" s="55"/>
      <c r="D331" s="55"/>
      <c r="E331" s="55"/>
      <c r="F331" s="55"/>
      <c r="G331" s="55"/>
    </row>
    <row r="332" spans="1:9" x14ac:dyDescent="0.25">
      <c r="A332" s="52" t="s">
        <v>27</v>
      </c>
      <c r="B332" s="53"/>
      <c r="C332" s="53"/>
      <c r="D332" s="53"/>
      <c r="E332" s="53"/>
      <c r="F332" s="53"/>
      <c r="G332" s="53"/>
      <c r="H332" s="33"/>
      <c r="I332" s="34"/>
    </row>
    <row r="333" spans="1:9" x14ac:dyDescent="0.25">
      <c r="B333" s="2">
        <v>62</v>
      </c>
      <c r="C333" s="3" t="s">
        <v>1240</v>
      </c>
      <c r="D333" s="5" t="s">
        <v>76</v>
      </c>
      <c r="G333" s="6">
        <v>60</v>
      </c>
    </row>
    <row r="334" spans="1:9" x14ac:dyDescent="0.25">
      <c r="D334" s="31" t="str">
        <f>SUBSTITUTE("Sp.mat: 0.00%",".",IF(VALUE("1.2")=1.2,".",","),2)</f>
        <v>Sp.mat: 0.00%</v>
      </c>
      <c r="F334" s="31" t="str">
        <f>SUBSTITUTE("Sp.man: 0.00%",".",IF(VALUE("1.2")=1.2,".",","),2)</f>
        <v>Sp.man: 0.00%</v>
      </c>
      <c r="G334" s="31" t="str">
        <f>SUBSTITUTE("Sp.uti: 0.00%",".",IF(VALUE("1.2")=1.2,".",","),2)</f>
        <v>Sp.uti: 0.00%</v>
      </c>
    </row>
    <row r="335" spans="1:9" x14ac:dyDescent="0.25">
      <c r="A335" s="54" t="s">
        <v>1241</v>
      </c>
      <c r="B335" s="55"/>
      <c r="C335" s="55"/>
      <c r="D335" s="55"/>
      <c r="E335" s="55"/>
      <c r="F335" s="55"/>
      <c r="G335" s="55"/>
    </row>
    <row r="336" spans="1:9" x14ac:dyDescent="0.25">
      <c r="A336" s="55"/>
      <c r="B336" s="55"/>
      <c r="C336" s="55"/>
      <c r="D336" s="55"/>
      <c r="E336" s="55"/>
      <c r="F336" s="55"/>
      <c r="G336" s="55"/>
    </row>
    <row r="337" spans="1:9" x14ac:dyDescent="0.25">
      <c r="A337" s="52" t="s">
        <v>27</v>
      </c>
      <c r="B337" s="53"/>
      <c r="C337" s="53"/>
      <c r="D337" s="53"/>
      <c r="E337" s="53"/>
      <c r="F337" s="53"/>
      <c r="G337" s="53"/>
      <c r="H337" s="33"/>
      <c r="I337" s="34"/>
    </row>
    <row r="338" spans="1:9" x14ac:dyDescent="0.25">
      <c r="B338" s="2">
        <v>63</v>
      </c>
      <c r="C338" s="3" t="s">
        <v>1242</v>
      </c>
      <c r="D338" s="5" t="s">
        <v>76</v>
      </c>
      <c r="G338" s="6">
        <v>30</v>
      </c>
    </row>
    <row r="339" spans="1:9" x14ac:dyDescent="0.25">
      <c r="D339" s="31" t="str">
        <f>SUBSTITUTE("Sp.mat: 0.00%",".",IF(VALUE("1.2")=1.2,".",","),2)</f>
        <v>Sp.mat: 0.00%</v>
      </c>
      <c r="F339" s="31" t="str">
        <f>SUBSTITUTE("Sp.man: 0.00%",".",IF(VALUE("1.2")=1.2,".",","),2)</f>
        <v>Sp.man: 0.00%</v>
      </c>
      <c r="G339" s="31" t="str">
        <f>SUBSTITUTE("Sp.uti: 0.00%",".",IF(VALUE("1.2")=1.2,".",","),2)</f>
        <v>Sp.uti: 0.00%</v>
      </c>
    </row>
    <row r="340" spans="1:9" x14ac:dyDescent="0.25">
      <c r="A340" s="54" t="s">
        <v>1243</v>
      </c>
      <c r="B340" s="55"/>
      <c r="C340" s="55"/>
      <c r="D340" s="55"/>
      <c r="E340" s="55"/>
      <c r="F340" s="55"/>
      <c r="G340" s="55"/>
    </row>
    <row r="341" spans="1:9" x14ac:dyDescent="0.25">
      <c r="A341" s="55"/>
      <c r="B341" s="55"/>
      <c r="C341" s="55"/>
      <c r="D341" s="55"/>
      <c r="E341" s="55"/>
      <c r="F341" s="55"/>
      <c r="G341" s="55"/>
    </row>
    <row r="342" spans="1:9" x14ac:dyDescent="0.25">
      <c r="A342" s="52" t="s">
        <v>27</v>
      </c>
      <c r="B342" s="53"/>
      <c r="C342" s="53"/>
      <c r="D342" s="53"/>
      <c r="E342" s="53"/>
      <c r="F342" s="53"/>
      <c r="G342" s="53"/>
      <c r="H342" s="33"/>
      <c r="I342" s="34"/>
    </row>
    <row r="343" spans="1:9" x14ac:dyDescent="0.25">
      <c r="B343" s="2">
        <v>64</v>
      </c>
      <c r="C343" s="3" t="s">
        <v>568</v>
      </c>
      <c r="D343" s="5" t="s">
        <v>52</v>
      </c>
      <c r="G343" s="6">
        <v>250</v>
      </c>
    </row>
    <row r="344" spans="1:9" x14ac:dyDescent="0.25">
      <c r="D344" s="31" t="str">
        <f>SUBSTITUTE("Sp.mat: 0.00%",".",IF(VALUE("1.2")=1.2,".",","),2)</f>
        <v>Sp.mat: 0.00%</v>
      </c>
      <c r="F344" s="31" t="str">
        <f>SUBSTITUTE("Sp.man: 0.00%",".",IF(VALUE("1.2")=1.2,".",","),2)</f>
        <v>Sp.man: 0.00%</v>
      </c>
      <c r="G344" s="31" t="str">
        <f>SUBSTITUTE("Sp.uti: 0.00%",".",IF(VALUE("1.2")=1.2,".",","),2)</f>
        <v>Sp.uti: 0.00%</v>
      </c>
    </row>
    <row r="345" spans="1:9" x14ac:dyDescent="0.25">
      <c r="A345" s="54" t="s">
        <v>569</v>
      </c>
      <c r="B345" s="55"/>
      <c r="C345" s="55"/>
      <c r="D345" s="55"/>
      <c r="E345" s="55"/>
      <c r="F345" s="55"/>
      <c r="G345" s="55"/>
    </row>
    <row r="346" spans="1:9" x14ac:dyDescent="0.25">
      <c r="A346" s="55"/>
      <c r="B346" s="55"/>
      <c r="C346" s="55"/>
      <c r="D346" s="55"/>
      <c r="E346" s="55"/>
      <c r="F346" s="55"/>
      <c r="G346" s="55"/>
    </row>
    <row r="347" spans="1:9" x14ac:dyDescent="0.25">
      <c r="A347" s="52" t="s">
        <v>27</v>
      </c>
      <c r="B347" s="53"/>
      <c r="C347" s="53"/>
      <c r="D347" s="53"/>
      <c r="E347" s="53"/>
      <c r="F347" s="53"/>
      <c r="G347" s="53"/>
      <c r="H347" s="33"/>
      <c r="I347" s="34"/>
    </row>
    <row r="348" spans="1:9" x14ac:dyDescent="0.25">
      <c r="B348" s="2">
        <v>65</v>
      </c>
      <c r="C348" s="3" t="s">
        <v>1244</v>
      </c>
      <c r="D348" s="5" t="s">
        <v>144</v>
      </c>
      <c r="G348" s="6">
        <v>5.7</v>
      </c>
    </row>
    <row r="349" spans="1:9" x14ac:dyDescent="0.25">
      <c r="D349" s="31" t="str">
        <f>SUBSTITUTE("Sp.mat: 0.00%",".",IF(VALUE("1.2")=1.2,".",","),2)</f>
        <v>Sp.mat: 0.00%</v>
      </c>
      <c r="F349" s="31" t="str">
        <f>SUBSTITUTE("Sp.man: 0.00%",".",IF(VALUE("1.2")=1.2,".",","),2)</f>
        <v>Sp.man: 0.00%</v>
      </c>
      <c r="G349" s="31" t="str">
        <f>SUBSTITUTE("Sp.uti: 0.00%",".",IF(VALUE("1.2")=1.2,".",","),2)</f>
        <v>Sp.uti: 0.00%</v>
      </c>
    </row>
    <row r="350" spans="1:9" x14ac:dyDescent="0.25">
      <c r="A350" s="54" t="s">
        <v>1245</v>
      </c>
      <c r="B350" s="55"/>
      <c r="C350" s="55"/>
      <c r="D350" s="55"/>
      <c r="E350" s="55"/>
      <c r="F350" s="55"/>
      <c r="G350" s="55"/>
    </row>
    <row r="351" spans="1:9" x14ac:dyDescent="0.25">
      <c r="A351" s="55"/>
      <c r="B351" s="55"/>
      <c r="C351" s="55"/>
      <c r="D351" s="55"/>
      <c r="E351" s="55"/>
      <c r="F351" s="55"/>
      <c r="G351" s="55"/>
    </row>
    <row r="352" spans="1:9" x14ac:dyDescent="0.25">
      <c r="A352" s="52" t="s">
        <v>27</v>
      </c>
      <c r="B352" s="53"/>
      <c r="C352" s="53"/>
      <c r="D352" s="53"/>
      <c r="E352" s="53"/>
      <c r="F352" s="53"/>
      <c r="G352" s="53"/>
      <c r="H352" s="33"/>
      <c r="I352" s="34"/>
    </row>
    <row r="353" spans="2:19" x14ac:dyDescent="0.25">
      <c r="B353" s="37" t="s">
        <v>154</v>
      </c>
      <c r="E353" s="4">
        <f>SUMIF(J13:J352,"1",I13:I352)</f>
        <v>0</v>
      </c>
      <c r="F353" s="4">
        <f>SUMIF(J13:J352,"2",I13:I352)</f>
        <v>0</v>
      </c>
      <c r="G353" s="4">
        <f>SUMIF(J13:J352,"3",I13:I352)</f>
        <v>0</v>
      </c>
      <c r="H353" s="4">
        <f>SUMIF(J13:J352,"4",I13:I352)</f>
        <v>0</v>
      </c>
      <c r="I353" s="4">
        <f>SUMIF(J13:J352,"5",I13:I352)</f>
        <v>0</v>
      </c>
      <c r="K353" s="4">
        <f>SUMIF(J13:J352,"3",K13:K352)</f>
        <v>0</v>
      </c>
      <c r="L353" s="4">
        <f>SUMIF(J13:J352,"3",L13:L352)</f>
        <v>0</v>
      </c>
      <c r="M353" s="4">
        <f>SUMIF(J13:J352,"3",M13:M352)</f>
        <v>0</v>
      </c>
      <c r="N353" s="4">
        <f>SUMIF(J13:J352,"4",N13:N352)</f>
        <v>0</v>
      </c>
      <c r="O353" s="4">
        <f>SUMIF(J13:J352,"4",O13:O352)</f>
        <v>0</v>
      </c>
      <c r="P353" s="4">
        <f>SUMIF(J13:J352,"4",P13:P352)</f>
        <v>0</v>
      </c>
      <c r="Q353" s="4">
        <f>SUMIF(J13:J352,"4",Q13:Q352)</f>
        <v>0</v>
      </c>
      <c r="R353" s="4">
        <f>SUMIF(J13:J352,"4",R13:R352)</f>
        <v>0</v>
      </c>
      <c r="S353" s="4">
        <f>SUMIF(J13:J352,"4",S13:S352)</f>
        <v>0</v>
      </c>
    </row>
    <row r="354" spans="2:19" hidden="1" x14ac:dyDescent="0.25">
      <c r="B354" s="37" t="s">
        <v>155</v>
      </c>
    </row>
    <row r="355" spans="2:19" hidden="1" x14ac:dyDescent="0.25">
      <c r="B355" s="37" t="s">
        <v>156</v>
      </c>
      <c r="G355" s="4">
        <f>$K$353*1</f>
        <v>0</v>
      </c>
    </row>
    <row r="356" spans="2:19" hidden="1" x14ac:dyDescent="0.25">
      <c r="B356" s="37" t="s">
        <v>157</v>
      </c>
      <c r="G356" s="4">
        <f>$L$353*1</f>
        <v>0</v>
      </c>
    </row>
    <row r="357" spans="2:19" hidden="1" x14ac:dyDescent="0.25">
      <c r="B357" s="37" t="s">
        <v>158</v>
      </c>
      <c r="G357" s="4">
        <f>G353-G355-G356</f>
        <v>0</v>
      </c>
    </row>
    <row r="358" spans="2:19" hidden="1" x14ac:dyDescent="0.25">
      <c r="B358" s="37" t="s">
        <v>159</v>
      </c>
      <c r="E358" s="4">
        <f>IF("G"="Nu",0*1,0)</f>
        <v>0</v>
      </c>
      <c r="I358" s="4">
        <f>E358</f>
        <v>0</v>
      </c>
    </row>
    <row r="359" spans="2:19" hidden="1" x14ac:dyDescent="0.25">
      <c r="B359" s="37" t="s">
        <v>160</v>
      </c>
      <c r="D359" s="38" t="str">
        <f>CONCATENATE(TEXT(0,REPLACE("#.####",2,1,"."))," x")</f>
        <v>. x</v>
      </c>
      <c r="E359" s="4">
        <f>IF("G"="Nu",0*1,0)</f>
        <v>0</v>
      </c>
      <c r="I359" s="4">
        <f>E359*0</f>
        <v>0</v>
      </c>
    </row>
    <row r="360" spans="2:19" x14ac:dyDescent="0.25">
      <c r="B360" s="37" t="s">
        <v>161</v>
      </c>
      <c r="E360" s="4">
        <f>0</f>
        <v>0</v>
      </c>
      <c r="F360" s="4">
        <f>0</f>
        <v>0</v>
      </c>
      <c r="G360" s="4">
        <f>0</f>
        <v>0</v>
      </c>
      <c r="H360" s="4">
        <f>IF(H353=0,1,H371/H353)</f>
        <v>1</v>
      </c>
    </row>
    <row r="361" spans="2:19" x14ac:dyDescent="0.25">
      <c r="B361" s="39" t="s">
        <v>162</v>
      </c>
      <c r="C361" s="40"/>
      <c r="D361" s="41"/>
      <c r="E361" s="42"/>
      <c r="F361" s="42"/>
      <c r="G361" s="43"/>
      <c r="H361" s="32"/>
      <c r="I361" s="44"/>
    </row>
    <row r="362" spans="2:19" hidden="1" x14ac:dyDescent="0.25">
      <c r="B362" s="45" t="str">
        <f>CONCATENATE("  ","Impozit manopera        ")</f>
        <v xml:space="preserve">  Impozit manopera        </v>
      </c>
      <c r="D362" s="38">
        <f>0</f>
        <v>0</v>
      </c>
      <c r="F362" s="4">
        <f>F353*F360*D362</f>
        <v>0</v>
      </c>
      <c r="I362" s="46">
        <f t="shared" ref="I362:I369" si="0">F362</f>
        <v>0</v>
      </c>
    </row>
    <row r="363" spans="2:19" x14ac:dyDescent="0.25">
      <c r="B363" s="45" t="str">
        <f>CONCATENATE("  ","C.A.S.                  ")</f>
        <v xml:space="preserve">  C.A.S.                  </v>
      </c>
      <c r="D363" s="38">
        <f>0</f>
        <v>0</v>
      </c>
      <c r="F363" s="4">
        <f>(F353*F360+F362)*D363</f>
        <v>0</v>
      </c>
      <c r="I363" s="4">
        <f t="shared" si="0"/>
        <v>0</v>
      </c>
    </row>
    <row r="364" spans="2:19" x14ac:dyDescent="0.25">
      <c r="B364" s="45" t="str">
        <f>CONCATENATE("  ","C.A.S.S.                ")</f>
        <v xml:space="preserve">  C.A.S.S.                </v>
      </c>
      <c r="D364" s="38">
        <f>0</f>
        <v>0</v>
      </c>
      <c r="F364" s="4">
        <f>(F353*F360+F362)*D364</f>
        <v>0</v>
      </c>
      <c r="I364" s="4">
        <f t="shared" si="0"/>
        <v>0</v>
      </c>
    </row>
    <row r="365" spans="2:19" x14ac:dyDescent="0.25">
      <c r="B365" s="45" t="str">
        <f>CONCATENATE("  ","Aj.somaj                ")</f>
        <v xml:space="preserve">  Aj.somaj                </v>
      </c>
      <c r="D365" s="38">
        <f>0</f>
        <v>0</v>
      </c>
      <c r="F365" s="4">
        <f>(F353*F360+F362)*D365</f>
        <v>0</v>
      </c>
      <c r="I365" s="4">
        <f t="shared" si="0"/>
        <v>0</v>
      </c>
    </row>
    <row r="366" spans="2:19" x14ac:dyDescent="0.25">
      <c r="B366" s="45" t="str">
        <f>CONCATENATE("  ","Acc. munca, boli profes.")</f>
        <v xml:space="preserve">  Acc. munca, boli profes.</v>
      </c>
      <c r="D366" s="38">
        <f>0</f>
        <v>0</v>
      </c>
      <c r="F366" s="4">
        <f>(F353*F360+F362)*D366</f>
        <v>0</v>
      </c>
      <c r="I366" s="4">
        <f t="shared" si="0"/>
        <v>0</v>
      </c>
    </row>
    <row r="367" spans="2:19" x14ac:dyDescent="0.25">
      <c r="B367" s="45" t="str">
        <f>CONCATENATE("  ","Contr.Concedii Medicale ")</f>
        <v xml:space="preserve">  Contr.Concedii Medicale </v>
      </c>
      <c r="D367" s="38">
        <f>0</f>
        <v>0</v>
      </c>
      <c r="F367" s="4">
        <f>(F353*F360+F362)*D367</f>
        <v>0</v>
      </c>
      <c r="I367" s="4">
        <f t="shared" si="0"/>
        <v>0</v>
      </c>
    </row>
    <row r="368" spans="2:19" x14ac:dyDescent="0.25">
      <c r="B368" s="45" t="str">
        <f>CONCATENATE("  ","Comision ITM            ")</f>
        <v xml:space="preserve">  Comision ITM            </v>
      </c>
      <c r="D368" s="38">
        <f>0</f>
        <v>0</v>
      </c>
      <c r="F368" s="4">
        <f>(F353*F360+F362)*D368</f>
        <v>0</v>
      </c>
      <c r="I368" s="4">
        <f t="shared" si="0"/>
        <v>0</v>
      </c>
    </row>
    <row r="369" spans="1:9" x14ac:dyDescent="0.25">
      <c r="B369" s="45" t="str">
        <f>CONCATENATE("  ","Fond garantare salarii  ")</f>
        <v xml:space="preserve">  Fond garantare salarii  </v>
      </c>
      <c r="D369" s="38">
        <f>0</f>
        <v>0</v>
      </c>
      <c r="F369" s="4">
        <f>(F353*F360+F362)*D369</f>
        <v>0</v>
      </c>
      <c r="I369" s="4">
        <f t="shared" si="0"/>
        <v>0</v>
      </c>
    </row>
    <row r="370" spans="1:9" hidden="1" x14ac:dyDescent="0.25">
      <c r="B370" s="45" t="str">
        <f>CONCATENATE("  ","Chelt.tr.aprov.,depozit.")</f>
        <v xml:space="preserve">  Chelt.tr.aprov.,depozit.</v>
      </c>
      <c r="D370" s="38">
        <f>0</f>
        <v>0</v>
      </c>
      <c r="E370" s="4">
        <f>(E353+I358+I359)*E360*D370</f>
        <v>0</v>
      </c>
      <c r="I370" s="4">
        <f>E370</f>
        <v>0</v>
      </c>
    </row>
    <row r="371" spans="1:9" x14ac:dyDescent="0.25">
      <c r="B371" s="39" t="s">
        <v>163</v>
      </c>
      <c r="C371" s="40"/>
      <c r="D371" s="41"/>
      <c r="E371" s="44">
        <f>(E353+I358+I359)*E360+E370</f>
        <v>0</v>
      </c>
      <c r="F371" s="44">
        <f>F353*F360+F362+F363+F364+F365+F366+F367+F368+F369</f>
        <v>0</v>
      </c>
      <c r="G371" s="44">
        <f>G353*G360</f>
        <v>0</v>
      </c>
      <c r="H371" s="44">
        <f>($N$353*0+$O$353*0+$P$353*0)*1</f>
        <v>0</v>
      </c>
      <c r="I371" s="44">
        <f>SUM(E371:H371)</f>
        <v>0</v>
      </c>
    </row>
    <row r="372" spans="1:9" x14ac:dyDescent="0.25">
      <c r="B372" s="39" t="s">
        <v>164</v>
      </c>
      <c r="C372" s="40"/>
      <c r="D372" s="47">
        <f>0</f>
        <v>0</v>
      </c>
      <c r="E372" s="42" t="s">
        <v>165</v>
      </c>
      <c r="F372" s="42"/>
      <c r="G372" s="43"/>
      <c r="H372" s="32"/>
      <c r="I372" s="44">
        <f>I371*D372</f>
        <v>0</v>
      </c>
    </row>
    <row r="373" spans="1:9" x14ac:dyDescent="0.25">
      <c r="B373" s="39" t="s">
        <v>166</v>
      </c>
      <c r="C373" s="40"/>
      <c r="D373" s="47">
        <f>0</f>
        <v>0</v>
      </c>
      <c r="E373" s="42" t="s">
        <v>167</v>
      </c>
      <c r="F373" s="42"/>
      <c r="G373" s="43"/>
      <c r="H373" s="32"/>
      <c r="I373" s="44">
        <f>(I371+I372)*D373</f>
        <v>0</v>
      </c>
    </row>
    <row r="374" spans="1:9" hidden="1" x14ac:dyDescent="0.25">
      <c r="B374" s="37" t="s">
        <v>159</v>
      </c>
      <c r="D374" s="42" t="str">
        <f>CONCATENATE(TEXT(0,REPLACE("#.####",2,1,"."))," x")</f>
        <v>. x</v>
      </c>
      <c r="E374" s="4">
        <f>IF("G"="Nu",0*1,0)</f>
        <v>0</v>
      </c>
      <c r="I374" s="4">
        <f>E374*0</f>
        <v>0</v>
      </c>
    </row>
    <row r="375" spans="1:9" hidden="1" x14ac:dyDescent="0.25">
      <c r="B375" s="37" t="s">
        <v>160</v>
      </c>
      <c r="D375" s="38" t="str">
        <f>CONCATENATE(TEXT(0,REPLACE("#.####",2,1,"."))," x ",TEXT(0,REPLACE("#.####",2,1,"."))," x")</f>
        <v>. x . x</v>
      </c>
      <c r="E375" s="4">
        <f>IF("G"="Nu",0*1,0)</f>
        <v>0</v>
      </c>
      <c r="I375" s="4">
        <f>E375*0*0</f>
        <v>0</v>
      </c>
    </row>
    <row r="376" spans="1:9" x14ac:dyDescent="0.25">
      <c r="B376" s="39" t="s">
        <v>168</v>
      </c>
      <c r="C376" s="40"/>
      <c r="D376" s="49" t="s">
        <v>169</v>
      </c>
      <c r="E376" s="42"/>
      <c r="F376" s="42"/>
      <c r="G376" s="43"/>
      <c r="H376" s="32"/>
      <c r="I376" s="44">
        <f>I371+I372+I373+I374+I375</f>
        <v>0</v>
      </c>
    </row>
    <row r="377" spans="1:9" x14ac:dyDescent="0.25">
      <c r="B377" s="48"/>
      <c r="C377" s="40"/>
      <c r="D377" s="41"/>
      <c r="E377" s="42"/>
      <c r="F377" s="42"/>
      <c r="G377" s="43"/>
      <c r="H377" s="32"/>
      <c r="I377" s="44"/>
    </row>
    <row r="379" spans="1:9" x14ac:dyDescent="0.25">
      <c r="A379" s="51" t="s">
        <v>1699</v>
      </c>
    </row>
    <row r="380" spans="1:9" x14ac:dyDescent="0.25">
      <c r="A380" s="51" t="s">
        <v>1700</v>
      </c>
    </row>
  </sheetData>
  <mergeCells count="150">
    <mergeCell ref="A1:D1"/>
    <mergeCell ref="A2:I2"/>
    <mergeCell ref="A4:I4"/>
    <mergeCell ref="A5:I5"/>
    <mergeCell ref="A6:H6"/>
    <mergeCell ref="A15:G16"/>
    <mergeCell ref="A32:G32"/>
    <mergeCell ref="A35:G36"/>
    <mergeCell ref="A37:G37"/>
    <mergeCell ref="A40:G41"/>
    <mergeCell ref="A42:G42"/>
    <mergeCell ref="A45:G46"/>
    <mergeCell ref="A17:G17"/>
    <mergeCell ref="A20:G21"/>
    <mergeCell ref="A22:G22"/>
    <mergeCell ref="A25:G26"/>
    <mergeCell ref="A27:G27"/>
    <mergeCell ref="A30:G31"/>
    <mergeCell ref="A62:G62"/>
    <mergeCell ref="A65:G66"/>
    <mergeCell ref="A67:G67"/>
    <mergeCell ref="A70:G71"/>
    <mergeCell ref="A72:G72"/>
    <mergeCell ref="A75:G76"/>
    <mergeCell ref="A47:G47"/>
    <mergeCell ref="A50:G51"/>
    <mergeCell ref="A52:G52"/>
    <mergeCell ref="A55:G56"/>
    <mergeCell ref="A57:G57"/>
    <mergeCell ref="A60:G61"/>
    <mergeCell ref="A89:I89"/>
    <mergeCell ref="A92:G93"/>
    <mergeCell ref="A94:G94"/>
    <mergeCell ref="A95:I95"/>
    <mergeCell ref="A98:G99"/>
    <mergeCell ref="A100:G100"/>
    <mergeCell ref="A77:G77"/>
    <mergeCell ref="A80:G81"/>
    <mergeCell ref="A82:G82"/>
    <mergeCell ref="A83:I83"/>
    <mergeCell ref="A86:G87"/>
    <mergeCell ref="A88:G88"/>
    <mergeCell ref="A113:I113"/>
    <mergeCell ref="A116:G117"/>
    <mergeCell ref="A118:G118"/>
    <mergeCell ref="A119:I119"/>
    <mergeCell ref="A122:G123"/>
    <mergeCell ref="A124:G124"/>
    <mergeCell ref="A101:I101"/>
    <mergeCell ref="A104:G105"/>
    <mergeCell ref="A106:G106"/>
    <mergeCell ref="A107:I107"/>
    <mergeCell ref="A110:G111"/>
    <mergeCell ref="A112:G112"/>
    <mergeCell ref="A140:G140"/>
    <mergeCell ref="A143:G144"/>
    <mergeCell ref="A145:G145"/>
    <mergeCell ref="A148:G149"/>
    <mergeCell ref="A150:G150"/>
    <mergeCell ref="A153:G154"/>
    <mergeCell ref="A125:I125"/>
    <mergeCell ref="A128:G129"/>
    <mergeCell ref="A130:G130"/>
    <mergeCell ref="A133:G134"/>
    <mergeCell ref="A135:G135"/>
    <mergeCell ref="A138:G139"/>
    <mergeCell ref="A170:G170"/>
    <mergeCell ref="A173:G174"/>
    <mergeCell ref="A175:G175"/>
    <mergeCell ref="A178:G179"/>
    <mergeCell ref="A180:G180"/>
    <mergeCell ref="A183:G184"/>
    <mergeCell ref="A155:G155"/>
    <mergeCell ref="A158:G159"/>
    <mergeCell ref="A160:G160"/>
    <mergeCell ref="A163:G164"/>
    <mergeCell ref="A165:G165"/>
    <mergeCell ref="A168:G169"/>
    <mergeCell ref="A200:G200"/>
    <mergeCell ref="A203:G204"/>
    <mergeCell ref="A205:G205"/>
    <mergeCell ref="A208:G209"/>
    <mergeCell ref="A210:G210"/>
    <mergeCell ref="A213:G214"/>
    <mergeCell ref="A185:G185"/>
    <mergeCell ref="A188:G189"/>
    <mergeCell ref="A190:G190"/>
    <mergeCell ref="A193:G194"/>
    <mergeCell ref="A195:G195"/>
    <mergeCell ref="A198:G199"/>
    <mergeCell ref="A230:G230"/>
    <mergeCell ref="A233:G234"/>
    <mergeCell ref="A235:G235"/>
    <mergeCell ref="A238:G239"/>
    <mergeCell ref="A240:G240"/>
    <mergeCell ref="A243:G244"/>
    <mergeCell ref="A215:G215"/>
    <mergeCell ref="A218:G219"/>
    <mergeCell ref="A220:G220"/>
    <mergeCell ref="A223:G224"/>
    <mergeCell ref="A225:G225"/>
    <mergeCell ref="A228:G229"/>
    <mergeCell ref="A260:G260"/>
    <mergeCell ref="A263:G264"/>
    <mergeCell ref="A265:G265"/>
    <mergeCell ref="A268:G269"/>
    <mergeCell ref="A270:G270"/>
    <mergeCell ref="A273:G274"/>
    <mergeCell ref="A245:G245"/>
    <mergeCell ref="A248:G249"/>
    <mergeCell ref="A250:G250"/>
    <mergeCell ref="A253:G254"/>
    <mergeCell ref="A255:G255"/>
    <mergeCell ref="A258:G259"/>
    <mergeCell ref="A287:G287"/>
    <mergeCell ref="A288:I288"/>
    <mergeCell ref="A291:G292"/>
    <mergeCell ref="A293:G293"/>
    <mergeCell ref="A294:I294"/>
    <mergeCell ref="A297:G298"/>
    <mergeCell ref="A275:G275"/>
    <mergeCell ref="A276:I276"/>
    <mergeCell ref="A279:G280"/>
    <mergeCell ref="A281:G281"/>
    <mergeCell ref="A282:I282"/>
    <mergeCell ref="A285:G286"/>
    <mergeCell ref="A311:G311"/>
    <mergeCell ref="A312:I312"/>
    <mergeCell ref="A315:G316"/>
    <mergeCell ref="A317:G317"/>
    <mergeCell ref="A320:G321"/>
    <mergeCell ref="A322:G322"/>
    <mergeCell ref="A299:G299"/>
    <mergeCell ref="A300:I300"/>
    <mergeCell ref="A303:G304"/>
    <mergeCell ref="A305:G305"/>
    <mergeCell ref="A306:I306"/>
    <mergeCell ref="A309:G310"/>
    <mergeCell ref="A340:G341"/>
    <mergeCell ref="A342:G342"/>
    <mergeCell ref="A345:G346"/>
    <mergeCell ref="A347:G347"/>
    <mergeCell ref="A350:G351"/>
    <mergeCell ref="A352:G352"/>
    <mergeCell ref="A325:G326"/>
    <mergeCell ref="A327:G327"/>
    <mergeCell ref="A330:G331"/>
    <mergeCell ref="A332:G332"/>
    <mergeCell ref="A335:G336"/>
    <mergeCell ref="A337:G337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8" manualBreakCount="8">
    <brk id="47" max="16383" man="1"/>
    <brk id="89" max="16383" man="1"/>
    <brk id="130" max="16383" man="1"/>
    <brk id="175" max="16383" man="1"/>
    <brk id="220" max="16383" man="1"/>
    <brk id="265" max="16383" man="1"/>
    <brk id="306" max="16383" man="1"/>
    <brk id="34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T284"/>
  <sheetViews>
    <sheetView topLeftCell="A248" workbookViewId="0">
      <selection activeCell="T281" sqref="T281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1246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1247</v>
      </c>
      <c r="D13" s="26" t="s">
        <v>52</v>
      </c>
      <c r="E13" s="27"/>
      <c r="F13" s="27"/>
      <c r="G13" s="28">
        <v>112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1248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6" t="s">
        <v>195</v>
      </c>
      <c r="B17" s="57"/>
      <c r="C17" s="57"/>
      <c r="D17" s="57"/>
      <c r="E17" s="57"/>
      <c r="F17" s="57"/>
      <c r="G17" s="57"/>
      <c r="H17" s="35"/>
      <c r="I17" s="36"/>
    </row>
    <row r="18" spans="1:9" x14ac:dyDescent="0.25">
      <c r="A18" s="58" t="s">
        <v>1249</v>
      </c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B19" s="2">
        <v>2</v>
      </c>
      <c r="C19" s="3" t="s">
        <v>1247</v>
      </c>
      <c r="D19" s="5" t="s">
        <v>52</v>
      </c>
      <c r="G19" s="6">
        <v>42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54" t="s">
        <v>1248</v>
      </c>
      <c r="B21" s="55"/>
      <c r="C21" s="55"/>
      <c r="D21" s="55"/>
      <c r="E21" s="55"/>
      <c r="F21" s="55"/>
      <c r="G21" s="55"/>
    </row>
    <row r="22" spans="1:9" x14ac:dyDescent="0.25">
      <c r="A22" s="55"/>
      <c r="B22" s="55"/>
      <c r="C22" s="55"/>
      <c r="D22" s="55"/>
      <c r="E22" s="55"/>
      <c r="F22" s="55"/>
      <c r="G22" s="55"/>
    </row>
    <row r="23" spans="1:9" x14ac:dyDescent="0.25">
      <c r="A23" s="56" t="s">
        <v>27</v>
      </c>
      <c r="B23" s="57"/>
      <c r="C23" s="57"/>
      <c r="D23" s="57"/>
      <c r="E23" s="57"/>
      <c r="F23" s="57"/>
      <c r="G23" s="57"/>
      <c r="H23" s="35"/>
      <c r="I23" s="36"/>
    </row>
    <row r="24" spans="1:9" x14ac:dyDescent="0.25">
      <c r="A24" s="58" t="s">
        <v>1250</v>
      </c>
      <c r="B24" s="58"/>
      <c r="C24" s="58"/>
      <c r="D24" s="58"/>
      <c r="E24" s="58"/>
      <c r="F24" s="58"/>
      <c r="G24" s="58"/>
      <c r="H24" s="58"/>
      <c r="I24" s="58"/>
    </row>
    <row r="25" spans="1:9" x14ac:dyDescent="0.25">
      <c r="B25" s="2">
        <v>3</v>
      </c>
      <c r="C25" s="3" t="s">
        <v>1247</v>
      </c>
      <c r="D25" s="5" t="s">
        <v>52</v>
      </c>
      <c r="G25" s="6">
        <v>36</v>
      </c>
    </row>
    <row r="26" spans="1:9" x14ac:dyDescent="0.25">
      <c r="D26" s="31" t="str">
        <f>SUBSTITUTE("Sp.mat: 0.00%",".",IF(VALUE("1.2")=1.2,".",","),2)</f>
        <v>Sp.mat: 0.00%</v>
      </c>
      <c r="F26" s="31" t="str">
        <f>SUBSTITUTE("Sp.man: 0.00%",".",IF(VALUE("1.2")=1.2,".",","),2)</f>
        <v>Sp.man: 0.00%</v>
      </c>
      <c r="G26" s="31" t="str">
        <f>SUBSTITUTE("Sp.uti: 0.00%",".",IF(VALUE("1.2")=1.2,".",","),2)</f>
        <v>Sp.uti: 0.00%</v>
      </c>
    </row>
    <row r="27" spans="1:9" x14ac:dyDescent="0.25">
      <c r="A27" s="54" t="s">
        <v>1248</v>
      </c>
      <c r="B27" s="55"/>
      <c r="C27" s="55"/>
      <c r="D27" s="55"/>
      <c r="E27" s="55"/>
      <c r="F27" s="55"/>
      <c r="G27" s="55"/>
    </row>
    <row r="28" spans="1:9" x14ac:dyDescent="0.25">
      <c r="A28" s="55"/>
      <c r="B28" s="55"/>
      <c r="C28" s="55"/>
      <c r="D28" s="55"/>
      <c r="E28" s="55"/>
      <c r="F28" s="55"/>
      <c r="G28" s="55"/>
    </row>
    <row r="29" spans="1:9" x14ac:dyDescent="0.25">
      <c r="A29" s="56" t="s">
        <v>195</v>
      </c>
      <c r="B29" s="57"/>
      <c r="C29" s="57"/>
      <c r="D29" s="57"/>
      <c r="E29" s="57"/>
      <c r="F29" s="57"/>
      <c r="G29" s="57"/>
      <c r="H29" s="35"/>
      <c r="I29" s="36"/>
    </row>
    <row r="30" spans="1:9" x14ac:dyDescent="0.25">
      <c r="A30" s="58" t="s">
        <v>1251</v>
      </c>
      <c r="B30" s="58"/>
      <c r="C30" s="58"/>
      <c r="D30" s="58"/>
      <c r="E30" s="58"/>
      <c r="F30" s="58"/>
      <c r="G30" s="58"/>
      <c r="H30" s="58"/>
      <c r="I30" s="58"/>
    </row>
    <row r="31" spans="1:9" x14ac:dyDescent="0.25">
      <c r="B31" s="2">
        <v>4</v>
      </c>
      <c r="C31" s="3" t="s">
        <v>1252</v>
      </c>
      <c r="D31" s="5" t="s">
        <v>52</v>
      </c>
      <c r="G31" s="6">
        <v>37</v>
      </c>
    </row>
    <row r="32" spans="1:9" x14ac:dyDescent="0.25">
      <c r="D32" s="31" t="str">
        <f>SUBSTITUTE("Sp.mat: 0.00%",".",IF(VALUE("1.2")=1.2,".",","),2)</f>
        <v>Sp.mat: 0.00%</v>
      </c>
      <c r="F32" s="31" t="str">
        <f>SUBSTITUTE("Sp.man: 0.00%",".",IF(VALUE("1.2")=1.2,".",","),2)</f>
        <v>Sp.man: 0.00%</v>
      </c>
      <c r="G32" s="31" t="str">
        <f>SUBSTITUTE("Sp.uti: 0.00%",".",IF(VALUE("1.2")=1.2,".",","),2)</f>
        <v>Sp.uti: 0.00%</v>
      </c>
    </row>
    <row r="33" spans="1:9" x14ac:dyDescent="0.25">
      <c r="A33" s="54" t="s">
        <v>1253</v>
      </c>
      <c r="B33" s="55"/>
      <c r="C33" s="55"/>
      <c r="D33" s="55"/>
      <c r="E33" s="55"/>
      <c r="F33" s="55"/>
      <c r="G33" s="55"/>
    </row>
    <row r="34" spans="1:9" x14ac:dyDescent="0.25">
      <c r="A34" s="55"/>
      <c r="B34" s="55"/>
      <c r="C34" s="55"/>
      <c r="D34" s="55"/>
      <c r="E34" s="55"/>
      <c r="F34" s="55"/>
      <c r="G34" s="55"/>
    </row>
    <row r="35" spans="1:9" x14ac:dyDescent="0.25">
      <c r="A35" s="56" t="s">
        <v>195</v>
      </c>
      <c r="B35" s="57"/>
      <c r="C35" s="57"/>
      <c r="D35" s="57"/>
      <c r="E35" s="57"/>
      <c r="F35" s="57"/>
      <c r="G35" s="57"/>
      <c r="H35" s="35"/>
      <c r="I35" s="36"/>
    </row>
    <row r="36" spans="1:9" x14ac:dyDescent="0.25">
      <c r="A36" s="58" t="s">
        <v>1146</v>
      </c>
      <c r="B36" s="58"/>
      <c r="C36" s="58"/>
      <c r="D36" s="58"/>
      <c r="E36" s="58"/>
      <c r="F36" s="58"/>
      <c r="G36" s="58"/>
      <c r="H36" s="58"/>
      <c r="I36" s="58"/>
    </row>
    <row r="37" spans="1:9" x14ac:dyDescent="0.25">
      <c r="B37" s="2">
        <v>5</v>
      </c>
      <c r="C37" s="3" t="s">
        <v>1147</v>
      </c>
      <c r="D37" s="5" t="s">
        <v>52</v>
      </c>
      <c r="G37" s="6">
        <v>22</v>
      </c>
    </row>
    <row r="38" spans="1:9" x14ac:dyDescent="0.25">
      <c r="D38" s="31" t="str">
        <f>SUBSTITUTE("Sp.mat: 0.00%",".",IF(VALUE("1.2")=1.2,".",","),2)</f>
        <v>Sp.mat: 0.00%</v>
      </c>
      <c r="F38" s="31" t="str">
        <f>SUBSTITUTE("Sp.man: 0.00%",".",IF(VALUE("1.2")=1.2,".",","),2)</f>
        <v>Sp.man: 0.00%</v>
      </c>
      <c r="G38" s="31" t="str">
        <f>SUBSTITUTE("Sp.uti: 0.00%",".",IF(VALUE("1.2")=1.2,".",","),2)</f>
        <v>Sp.uti: 0.00%</v>
      </c>
    </row>
    <row r="39" spans="1:9" x14ac:dyDescent="0.25">
      <c r="A39" s="54" t="s">
        <v>1148</v>
      </c>
      <c r="B39" s="55"/>
      <c r="C39" s="55"/>
      <c r="D39" s="55"/>
      <c r="E39" s="55"/>
      <c r="F39" s="55"/>
      <c r="G39" s="55"/>
    </row>
    <row r="40" spans="1:9" x14ac:dyDescent="0.25">
      <c r="A40" s="55"/>
      <c r="B40" s="55"/>
      <c r="C40" s="55"/>
      <c r="D40" s="55"/>
      <c r="E40" s="55"/>
      <c r="F40" s="55"/>
      <c r="G40" s="55"/>
    </row>
    <row r="41" spans="1:9" x14ac:dyDescent="0.25">
      <c r="A41" s="56" t="s">
        <v>195</v>
      </c>
      <c r="B41" s="57"/>
      <c r="C41" s="57"/>
      <c r="D41" s="57"/>
      <c r="E41" s="57"/>
      <c r="F41" s="57"/>
      <c r="G41" s="57"/>
      <c r="H41" s="35"/>
      <c r="I41" s="36"/>
    </row>
    <row r="42" spans="1:9" x14ac:dyDescent="0.25">
      <c r="A42" s="58" t="s">
        <v>1150</v>
      </c>
      <c r="B42" s="58"/>
      <c r="C42" s="58"/>
      <c r="D42" s="58"/>
      <c r="E42" s="58"/>
      <c r="F42" s="58"/>
      <c r="G42" s="58"/>
      <c r="H42" s="58"/>
      <c r="I42" s="58"/>
    </row>
    <row r="43" spans="1:9" x14ac:dyDescent="0.25">
      <c r="B43" s="2">
        <v>6</v>
      </c>
      <c r="C43" s="3" t="s">
        <v>1147</v>
      </c>
      <c r="D43" s="5" t="s">
        <v>52</v>
      </c>
      <c r="G43" s="6">
        <v>19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1148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6" t="s">
        <v>195</v>
      </c>
      <c r="B47" s="57"/>
      <c r="C47" s="57"/>
      <c r="D47" s="57"/>
      <c r="E47" s="57"/>
      <c r="F47" s="57"/>
      <c r="G47" s="57"/>
      <c r="H47" s="35"/>
      <c r="I47" s="36"/>
    </row>
    <row r="48" spans="1:9" x14ac:dyDescent="0.25">
      <c r="A48" s="58" t="s">
        <v>1151</v>
      </c>
      <c r="B48" s="58"/>
      <c r="C48" s="58"/>
      <c r="D48" s="58"/>
      <c r="E48" s="58"/>
      <c r="F48" s="58"/>
      <c r="G48" s="58"/>
      <c r="H48" s="58"/>
      <c r="I48" s="58"/>
    </row>
    <row r="49" spans="1:9" x14ac:dyDescent="0.25">
      <c r="B49" s="2">
        <v>7</v>
      </c>
      <c r="C49" s="3" t="s">
        <v>1156</v>
      </c>
      <c r="D49" s="5" t="s">
        <v>52</v>
      </c>
      <c r="G49" s="6">
        <v>156</v>
      </c>
    </row>
    <row r="50" spans="1:9" x14ac:dyDescent="0.25">
      <c r="D50" s="31" t="str">
        <f>SUBSTITUTE("Sp.mat: 0.00%",".",IF(VALUE("1.2")=1.2,".",","),2)</f>
        <v>Sp.mat: 0.00%</v>
      </c>
      <c r="F50" s="31" t="str">
        <f>SUBSTITUTE("Sp.man: 0.00%",".",IF(VALUE("1.2")=1.2,".",","),2)</f>
        <v>Sp.man: 0.00%</v>
      </c>
      <c r="G50" s="31" t="str">
        <f>SUBSTITUTE("Sp.uti: 0.00%",".",IF(VALUE("1.2")=1.2,".",","),2)</f>
        <v>Sp.uti: 0.00%</v>
      </c>
    </row>
    <row r="51" spans="1:9" x14ac:dyDescent="0.25">
      <c r="A51" s="54" t="s">
        <v>1157</v>
      </c>
      <c r="B51" s="55"/>
      <c r="C51" s="55"/>
      <c r="D51" s="55"/>
      <c r="E51" s="55"/>
      <c r="F51" s="55"/>
      <c r="G51" s="55"/>
    </row>
    <row r="52" spans="1:9" x14ac:dyDescent="0.25">
      <c r="A52" s="55"/>
      <c r="B52" s="55"/>
      <c r="C52" s="55"/>
      <c r="D52" s="55"/>
      <c r="E52" s="55"/>
      <c r="F52" s="55"/>
      <c r="G52" s="55"/>
    </row>
    <row r="53" spans="1:9" x14ac:dyDescent="0.25">
      <c r="A53" s="56" t="s">
        <v>27</v>
      </c>
      <c r="B53" s="57"/>
      <c r="C53" s="57"/>
      <c r="D53" s="57"/>
      <c r="E53" s="57"/>
      <c r="F53" s="57"/>
      <c r="G53" s="57"/>
      <c r="H53" s="35"/>
      <c r="I53" s="36"/>
    </row>
    <row r="54" spans="1:9" x14ac:dyDescent="0.25">
      <c r="A54" s="58" t="s">
        <v>1158</v>
      </c>
      <c r="B54" s="58"/>
      <c r="C54" s="58"/>
      <c r="D54" s="58"/>
      <c r="E54" s="58"/>
      <c r="F54" s="58"/>
      <c r="G54" s="58"/>
      <c r="H54" s="58"/>
      <c r="I54" s="58"/>
    </row>
    <row r="55" spans="1:9" x14ac:dyDescent="0.25">
      <c r="B55" s="2">
        <v>8</v>
      </c>
      <c r="C55" s="3" t="s">
        <v>1159</v>
      </c>
      <c r="D55" s="5" t="s">
        <v>76</v>
      </c>
      <c r="G55" s="6">
        <v>11</v>
      </c>
    </row>
    <row r="56" spans="1:9" x14ac:dyDescent="0.25">
      <c r="D56" s="31" t="str">
        <f>SUBSTITUTE("Sp.mat: 0.00%",".",IF(VALUE("1.2")=1.2,".",","),2)</f>
        <v>Sp.mat: 0.00%</v>
      </c>
      <c r="F56" s="31" t="str">
        <f>SUBSTITUTE("Sp.man: 0.00%",".",IF(VALUE("1.2")=1.2,".",","),2)</f>
        <v>Sp.man: 0.00%</v>
      </c>
      <c r="G56" s="31" t="str">
        <f>SUBSTITUTE("Sp.uti: 0.00%",".",IF(VALUE("1.2")=1.2,".",","),2)</f>
        <v>Sp.uti: 0.00%</v>
      </c>
    </row>
    <row r="57" spans="1:9" x14ac:dyDescent="0.25">
      <c r="A57" s="54" t="s">
        <v>1160</v>
      </c>
      <c r="B57" s="55"/>
      <c r="C57" s="55"/>
      <c r="D57" s="55"/>
      <c r="E57" s="55"/>
      <c r="F57" s="55"/>
      <c r="G57" s="55"/>
    </row>
    <row r="58" spans="1:9" x14ac:dyDescent="0.25">
      <c r="A58" s="55"/>
      <c r="B58" s="55"/>
      <c r="C58" s="55"/>
      <c r="D58" s="55"/>
      <c r="E58" s="55"/>
      <c r="F58" s="55"/>
      <c r="G58" s="55"/>
    </row>
    <row r="59" spans="1:9" x14ac:dyDescent="0.25">
      <c r="A59" s="52" t="s">
        <v>27</v>
      </c>
      <c r="B59" s="53"/>
      <c r="C59" s="53"/>
      <c r="D59" s="53"/>
      <c r="E59" s="53"/>
      <c r="F59" s="53"/>
      <c r="G59" s="53"/>
      <c r="H59" s="33"/>
      <c r="I59" s="34"/>
    </row>
    <row r="60" spans="1:9" x14ac:dyDescent="0.25">
      <c r="B60" s="2">
        <v>9</v>
      </c>
      <c r="C60" s="3" t="s">
        <v>1254</v>
      </c>
      <c r="D60" s="5" t="s">
        <v>76</v>
      </c>
      <c r="G60" s="6">
        <v>6</v>
      </c>
    </row>
    <row r="61" spans="1:9" x14ac:dyDescent="0.25">
      <c r="D61" s="31" t="str">
        <f>SUBSTITUTE("Sp.mat: 0.00%",".",IF(VALUE("1.2")=1.2,".",","),2)</f>
        <v>Sp.mat: 0.00%</v>
      </c>
      <c r="F61" s="31" t="str">
        <f>SUBSTITUTE("Sp.man: 0.00%",".",IF(VALUE("1.2")=1.2,".",","),2)</f>
        <v>Sp.man: 0.00%</v>
      </c>
      <c r="G61" s="31" t="str">
        <f>SUBSTITUTE("Sp.uti: 0.00%",".",IF(VALUE("1.2")=1.2,".",","),2)</f>
        <v>Sp.uti: 0.00%</v>
      </c>
    </row>
    <row r="62" spans="1:9" x14ac:dyDescent="0.25">
      <c r="A62" s="54" t="s">
        <v>1255</v>
      </c>
      <c r="B62" s="55"/>
      <c r="C62" s="55"/>
      <c r="D62" s="55"/>
      <c r="E62" s="55"/>
      <c r="F62" s="55"/>
      <c r="G62" s="55"/>
    </row>
    <row r="63" spans="1:9" x14ac:dyDescent="0.25">
      <c r="A63" s="55"/>
      <c r="B63" s="55"/>
      <c r="C63" s="55"/>
      <c r="D63" s="55"/>
      <c r="E63" s="55"/>
      <c r="F63" s="55"/>
      <c r="G63" s="55"/>
    </row>
    <row r="64" spans="1:9" x14ac:dyDescent="0.25">
      <c r="A64" s="52" t="s">
        <v>27</v>
      </c>
      <c r="B64" s="53"/>
      <c r="C64" s="53"/>
      <c r="D64" s="53"/>
      <c r="E64" s="53"/>
      <c r="F64" s="53"/>
      <c r="G64" s="53"/>
      <c r="H64" s="33"/>
      <c r="I64" s="34"/>
    </row>
    <row r="65" spans="1:9" x14ac:dyDescent="0.25">
      <c r="B65" s="2">
        <v>10</v>
      </c>
      <c r="C65" s="3" t="s">
        <v>1256</v>
      </c>
      <c r="D65" s="5" t="s">
        <v>76</v>
      </c>
      <c r="G65" s="6">
        <v>2</v>
      </c>
    </row>
    <row r="66" spans="1:9" x14ac:dyDescent="0.25">
      <c r="D66" s="31" t="str">
        <f>SUBSTITUTE("Sp.mat: 0.00%",".",IF(VALUE("1.2")=1.2,".",","),2)</f>
        <v>Sp.mat: 0.00%</v>
      </c>
      <c r="F66" s="31" t="str">
        <f>SUBSTITUTE("Sp.man: 0.00%",".",IF(VALUE("1.2")=1.2,".",","),2)</f>
        <v>Sp.man: 0.00%</v>
      </c>
      <c r="G66" s="31" t="str">
        <f>SUBSTITUTE("Sp.uti: 0.00%",".",IF(VALUE("1.2")=1.2,".",","),2)</f>
        <v>Sp.uti: 0.00%</v>
      </c>
    </row>
    <row r="67" spans="1:9" x14ac:dyDescent="0.25">
      <c r="A67" s="54" t="s">
        <v>1257</v>
      </c>
      <c r="B67" s="55"/>
      <c r="C67" s="55"/>
      <c r="D67" s="55"/>
      <c r="E67" s="55"/>
      <c r="F67" s="55"/>
      <c r="G67" s="55"/>
    </row>
    <row r="68" spans="1:9" x14ac:dyDescent="0.25">
      <c r="A68" s="55"/>
      <c r="B68" s="55"/>
      <c r="C68" s="55"/>
      <c r="D68" s="55"/>
      <c r="E68" s="55"/>
      <c r="F68" s="55"/>
      <c r="G68" s="55"/>
    </row>
    <row r="69" spans="1:9" x14ac:dyDescent="0.25">
      <c r="A69" s="52" t="s">
        <v>27</v>
      </c>
      <c r="B69" s="53"/>
      <c r="C69" s="53"/>
      <c r="D69" s="53"/>
      <c r="E69" s="53"/>
      <c r="F69" s="53"/>
      <c r="G69" s="53"/>
      <c r="H69" s="33"/>
      <c r="I69" s="34"/>
    </row>
    <row r="70" spans="1:9" x14ac:dyDescent="0.25">
      <c r="B70" s="2">
        <v>11</v>
      </c>
      <c r="C70" s="3" t="s">
        <v>1258</v>
      </c>
      <c r="D70" s="5" t="s">
        <v>76</v>
      </c>
      <c r="G70" s="6">
        <v>3</v>
      </c>
    </row>
    <row r="71" spans="1:9" x14ac:dyDescent="0.25">
      <c r="D71" s="31" t="str">
        <f>SUBSTITUTE("Sp.mat: 0.00%",".",IF(VALUE("1.2")=1.2,".",","),2)</f>
        <v>Sp.mat: 0.00%</v>
      </c>
      <c r="F71" s="31" t="str">
        <f>SUBSTITUTE("Sp.man: 0.00%",".",IF(VALUE("1.2")=1.2,".",","),2)</f>
        <v>Sp.man: 0.00%</v>
      </c>
      <c r="G71" s="31" t="str">
        <f>SUBSTITUTE("Sp.uti: 0.00%",".",IF(VALUE("1.2")=1.2,".",","),2)</f>
        <v>Sp.uti: 0.00%</v>
      </c>
    </row>
    <row r="72" spans="1:9" x14ac:dyDescent="0.25">
      <c r="A72" s="54" t="s">
        <v>1259</v>
      </c>
      <c r="B72" s="55"/>
      <c r="C72" s="55"/>
      <c r="D72" s="55"/>
      <c r="E72" s="55"/>
      <c r="F72" s="55"/>
      <c r="G72" s="55"/>
    </row>
    <row r="73" spans="1:9" x14ac:dyDescent="0.25">
      <c r="A73" s="55"/>
      <c r="B73" s="55"/>
      <c r="C73" s="55"/>
      <c r="D73" s="55"/>
      <c r="E73" s="55"/>
      <c r="F73" s="55"/>
      <c r="G73" s="55"/>
    </row>
    <row r="74" spans="1:9" x14ac:dyDescent="0.25">
      <c r="A74" s="52" t="s">
        <v>27</v>
      </c>
      <c r="B74" s="53"/>
      <c r="C74" s="53"/>
      <c r="D74" s="53"/>
      <c r="E74" s="53"/>
      <c r="F74" s="53"/>
      <c r="G74" s="53"/>
      <c r="H74" s="33"/>
      <c r="I74" s="34"/>
    </row>
    <row r="75" spans="1:9" x14ac:dyDescent="0.25">
      <c r="B75" s="2">
        <v>12</v>
      </c>
      <c r="C75" s="3" t="s">
        <v>1181</v>
      </c>
      <c r="D75" s="5" t="s">
        <v>76</v>
      </c>
      <c r="G75" s="6">
        <v>48</v>
      </c>
    </row>
    <row r="76" spans="1:9" x14ac:dyDescent="0.25">
      <c r="D76" s="31" t="str">
        <f>SUBSTITUTE("Sp.mat: 0.00%",".",IF(VALUE("1.2")=1.2,".",","),2)</f>
        <v>Sp.mat: 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54" t="s">
        <v>1182</v>
      </c>
      <c r="B77" s="55"/>
      <c r="C77" s="55"/>
      <c r="D77" s="55"/>
      <c r="E77" s="55"/>
      <c r="F77" s="55"/>
      <c r="G77" s="55"/>
    </row>
    <row r="78" spans="1:9" x14ac:dyDescent="0.25">
      <c r="A78" s="55"/>
      <c r="B78" s="55"/>
      <c r="C78" s="55"/>
      <c r="D78" s="55"/>
      <c r="E78" s="55"/>
      <c r="F78" s="55"/>
      <c r="G78" s="55"/>
    </row>
    <row r="79" spans="1:9" x14ac:dyDescent="0.25">
      <c r="A79" s="52" t="s">
        <v>27</v>
      </c>
      <c r="B79" s="53"/>
      <c r="C79" s="53"/>
      <c r="D79" s="53"/>
      <c r="E79" s="53"/>
      <c r="F79" s="53"/>
      <c r="G79" s="53"/>
      <c r="H79" s="33"/>
      <c r="I79" s="34"/>
    </row>
    <row r="80" spans="1:9" x14ac:dyDescent="0.25">
      <c r="B80" s="2">
        <v>13</v>
      </c>
      <c r="C80" s="3" t="s">
        <v>1183</v>
      </c>
      <c r="D80" s="5" t="s">
        <v>76</v>
      </c>
      <c r="G80" s="6">
        <v>10</v>
      </c>
    </row>
    <row r="81" spans="1:9" x14ac:dyDescent="0.25">
      <c r="D81" s="31" t="str">
        <f>SUBSTITUTE("Sp.mat: 0.00%",".",IF(VALUE("1.2")=1.2,".",","),2)</f>
        <v>Sp.mat: 0.00%</v>
      </c>
      <c r="F81" s="31" t="str">
        <f>SUBSTITUTE("Sp.man: 0.00%",".",IF(VALUE("1.2")=1.2,".",","),2)</f>
        <v>Sp.man: 0.00%</v>
      </c>
      <c r="G81" s="31" t="str">
        <f>SUBSTITUTE("Sp.uti: 0.00%",".",IF(VALUE("1.2")=1.2,".",","),2)</f>
        <v>Sp.uti: 0.00%</v>
      </c>
    </row>
    <row r="82" spans="1:9" x14ac:dyDescent="0.25">
      <c r="A82" s="54" t="s">
        <v>1184</v>
      </c>
      <c r="B82" s="55"/>
      <c r="C82" s="55"/>
      <c r="D82" s="55"/>
      <c r="E82" s="55"/>
      <c r="F82" s="55"/>
      <c r="G82" s="55"/>
    </row>
    <row r="83" spans="1:9" x14ac:dyDescent="0.25">
      <c r="A83" s="55"/>
      <c r="B83" s="55"/>
      <c r="C83" s="55"/>
      <c r="D83" s="55"/>
      <c r="E83" s="55"/>
      <c r="F83" s="55"/>
      <c r="G83" s="55"/>
    </row>
    <row r="84" spans="1:9" x14ac:dyDescent="0.25">
      <c r="A84" s="52" t="s">
        <v>27</v>
      </c>
      <c r="B84" s="53"/>
      <c r="C84" s="53"/>
      <c r="D84" s="53"/>
      <c r="E84" s="53"/>
      <c r="F84" s="53"/>
      <c r="G84" s="53"/>
      <c r="H84" s="33"/>
      <c r="I84" s="34"/>
    </row>
    <row r="85" spans="1:9" x14ac:dyDescent="0.25">
      <c r="B85" s="2">
        <v>14</v>
      </c>
      <c r="C85" s="3" t="s">
        <v>1185</v>
      </c>
      <c r="D85" s="5" t="s">
        <v>76</v>
      </c>
      <c r="G85" s="6">
        <v>8</v>
      </c>
    </row>
    <row r="86" spans="1: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4" t="s">
        <v>1186</v>
      </c>
      <c r="B87" s="55"/>
      <c r="C87" s="55"/>
      <c r="D87" s="55"/>
      <c r="E87" s="55"/>
      <c r="F87" s="55"/>
      <c r="G87" s="55"/>
    </row>
    <row r="88" spans="1:9" x14ac:dyDescent="0.25">
      <c r="A88" s="55"/>
      <c r="B88" s="55"/>
      <c r="C88" s="55"/>
      <c r="D88" s="55"/>
      <c r="E88" s="55"/>
      <c r="F88" s="55"/>
      <c r="G88" s="55"/>
    </row>
    <row r="89" spans="1:9" x14ac:dyDescent="0.25">
      <c r="A89" s="52" t="s">
        <v>27</v>
      </c>
      <c r="B89" s="53"/>
      <c r="C89" s="53"/>
      <c r="D89" s="53"/>
      <c r="E89" s="53"/>
      <c r="F89" s="53"/>
      <c r="G89" s="53"/>
      <c r="H89" s="33"/>
      <c r="I89" s="34"/>
    </row>
    <row r="90" spans="1:9" x14ac:dyDescent="0.25">
      <c r="B90" s="2">
        <v>15</v>
      </c>
      <c r="C90" s="3" t="s">
        <v>1260</v>
      </c>
      <c r="D90" s="5" t="s">
        <v>76</v>
      </c>
      <c r="G90" s="6">
        <v>4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4" t="s">
        <v>1261</v>
      </c>
      <c r="B92" s="55"/>
      <c r="C92" s="55"/>
      <c r="D92" s="55"/>
      <c r="E92" s="55"/>
      <c r="F92" s="55"/>
      <c r="G92" s="55"/>
    </row>
    <row r="93" spans="1:9" x14ac:dyDescent="0.25">
      <c r="A93" s="55"/>
      <c r="B93" s="55"/>
      <c r="C93" s="55"/>
      <c r="D93" s="55"/>
      <c r="E93" s="55"/>
      <c r="F93" s="55"/>
      <c r="G93" s="55"/>
    </row>
    <row r="94" spans="1:9" x14ac:dyDescent="0.25">
      <c r="A94" s="52" t="s">
        <v>27</v>
      </c>
      <c r="B94" s="53"/>
      <c r="C94" s="53"/>
      <c r="D94" s="53"/>
      <c r="E94" s="53"/>
      <c r="F94" s="53"/>
      <c r="G94" s="53"/>
      <c r="H94" s="33"/>
      <c r="I94" s="34"/>
    </row>
    <row r="95" spans="1:9" x14ac:dyDescent="0.25">
      <c r="B95" s="2">
        <v>16</v>
      </c>
      <c r="C95" s="3" t="s">
        <v>1262</v>
      </c>
      <c r="D95" s="5" t="s">
        <v>76</v>
      </c>
      <c r="G95" s="6">
        <v>4</v>
      </c>
    </row>
    <row r="96" spans="1:9" x14ac:dyDescent="0.25">
      <c r="D96" s="31" t="str">
        <f>SUBSTITUTE("Sp.mat: 0.00%",".",IF(VALUE("1.2")=1.2,".",","),2)</f>
        <v>Sp.mat: 0.00%</v>
      </c>
      <c r="F96" s="31" t="str">
        <f>SUBSTITUTE("Sp.man: 0.00%",".",IF(VALUE("1.2")=1.2,".",","),2)</f>
        <v>Sp.man: 0.00%</v>
      </c>
      <c r="G96" s="31" t="str">
        <f>SUBSTITUTE("Sp.uti: 0.00%",".",IF(VALUE("1.2")=1.2,".",","),2)</f>
        <v>Sp.uti: 0.00%</v>
      </c>
    </row>
    <row r="97" spans="1:9" x14ac:dyDescent="0.25">
      <c r="A97" s="54" t="s">
        <v>1263</v>
      </c>
      <c r="B97" s="55"/>
      <c r="C97" s="55"/>
      <c r="D97" s="55"/>
      <c r="E97" s="55"/>
      <c r="F97" s="55"/>
      <c r="G97" s="55"/>
    </row>
    <row r="98" spans="1:9" x14ac:dyDescent="0.25">
      <c r="A98" s="55"/>
      <c r="B98" s="55"/>
      <c r="C98" s="55"/>
      <c r="D98" s="55"/>
      <c r="E98" s="55"/>
      <c r="F98" s="55"/>
      <c r="G98" s="55"/>
    </row>
    <row r="99" spans="1:9" x14ac:dyDescent="0.25">
      <c r="A99" s="52" t="s">
        <v>27</v>
      </c>
      <c r="B99" s="53"/>
      <c r="C99" s="53"/>
      <c r="D99" s="53"/>
      <c r="E99" s="53"/>
      <c r="F99" s="53"/>
      <c r="G99" s="53"/>
      <c r="H99" s="33"/>
      <c r="I99" s="34"/>
    </row>
    <row r="100" spans="1:9" x14ac:dyDescent="0.25">
      <c r="B100" s="2">
        <v>17</v>
      </c>
      <c r="C100" s="3" t="s">
        <v>1264</v>
      </c>
      <c r="D100" s="5" t="s">
        <v>76</v>
      </c>
      <c r="G100" s="6">
        <v>2</v>
      </c>
    </row>
    <row r="101" spans="1:9" x14ac:dyDescent="0.25">
      <c r="D101" s="31" t="str">
        <f>SUBSTITUTE("Sp.mat: 0.00%",".",IF(VALUE("1.2")=1.2,".",","),2)</f>
        <v>Sp.mat: 0.00%</v>
      </c>
      <c r="F101" s="31" t="str">
        <f>SUBSTITUTE("Sp.man: 0.00%",".",IF(VALUE("1.2")=1.2,".",","),2)</f>
        <v>Sp.man: 0.00%</v>
      </c>
      <c r="G101" s="31" t="str">
        <f>SUBSTITUTE("Sp.uti: 0.00%",".",IF(VALUE("1.2")=1.2,".",","),2)</f>
        <v>Sp.uti: 0.00%</v>
      </c>
    </row>
    <row r="102" spans="1:9" x14ac:dyDescent="0.25">
      <c r="A102" s="54" t="s">
        <v>1265</v>
      </c>
      <c r="B102" s="55"/>
      <c r="C102" s="55"/>
      <c r="D102" s="55"/>
      <c r="E102" s="55"/>
      <c r="F102" s="55"/>
      <c r="G102" s="55"/>
    </row>
    <row r="103" spans="1:9" x14ac:dyDescent="0.25">
      <c r="A103" s="55"/>
      <c r="B103" s="55"/>
      <c r="C103" s="55"/>
      <c r="D103" s="55"/>
      <c r="E103" s="55"/>
      <c r="F103" s="55"/>
      <c r="G103" s="55"/>
    </row>
    <row r="104" spans="1:9" x14ac:dyDescent="0.25">
      <c r="A104" s="52" t="s">
        <v>27</v>
      </c>
      <c r="B104" s="53"/>
      <c r="C104" s="53"/>
      <c r="D104" s="53"/>
      <c r="E104" s="53"/>
      <c r="F104" s="53"/>
      <c r="G104" s="53"/>
      <c r="H104" s="33"/>
      <c r="I104" s="34"/>
    </row>
    <row r="105" spans="1:9" x14ac:dyDescent="0.25">
      <c r="B105" s="2">
        <v>18</v>
      </c>
      <c r="C105" s="3" t="s">
        <v>1266</v>
      </c>
      <c r="D105" s="5" t="s">
        <v>76</v>
      </c>
      <c r="G105" s="6">
        <v>8</v>
      </c>
    </row>
    <row r="106" spans="1:9" x14ac:dyDescent="0.25">
      <c r="D106" s="31" t="str">
        <f>SUBSTITUTE("Sp.mat: 0.00%",".",IF(VALUE("1.2")=1.2,".",","),2)</f>
        <v>Sp.mat: 0.00%</v>
      </c>
      <c r="F106" s="31" t="str">
        <f>SUBSTITUTE("Sp.man: 0.00%",".",IF(VALUE("1.2")=1.2,".",","),2)</f>
        <v>Sp.man: 0.00%</v>
      </c>
      <c r="G106" s="31" t="str">
        <f>SUBSTITUTE("Sp.uti: 0.00%",".",IF(VALUE("1.2")=1.2,".",","),2)</f>
        <v>Sp.uti: 0.00%</v>
      </c>
    </row>
    <row r="107" spans="1:9" x14ac:dyDescent="0.25">
      <c r="A107" s="54" t="s">
        <v>1267</v>
      </c>
      <c r="B107" s="55"/>
      <c r="C107" s="55"/>
      <c r="D107" s="55"/>
      <c r="E107" s="55"/>
      <c r="F107" s="55"/>
      <c r="G107" s="55"/>
    </row>
    <row r="108" spans="1:9" x14ac:dyDescent="0.25">
      <c r="A108" s="55"/>
      <c r="B108" s="55"/>
      <c r="C108" s="55"/>
      <c r="D108" s="55"/>
      <c r="E108" s="55"/>
      <c r="F108" s="55"/>
      <c r="G108" s="55"/>
    </row>
    <row r="109" spans="1:9" x14ac:dyDescent="0.25">
      <c r="A109" s="52" t="s">
        <v>27</v>
      </c>
      <c r="B109" s="53"/>
      <c r="C109" s="53"/>
      <c r="D109" s="53"/>
      <c r="E109" s="53"/>
      <c r="F109" s="53"/>
      <c r="G109" s="53"/>
      <c r="H109" s="33"/>
      <c r="I109" s="34"/>
    </row>
    <row r="110" spans="1:9" x14ac:dyDescent="0.25">
      <c r="B110" s="2">
        <v>19</v>
      </c>
      <c r="C110" s="3" t="s">
        <v>1268</v>
      </c>
      <c r="D110" s="5" t="s">
        <v>76</v>
      </c>
      <c r="G110" s="6">
        <v>4</v>
      </c>
    </row>
    <row r="111" spans="1:9" x14ac:dyDescent="0.25">
      <c r="D111" s="31" t="str">
        <f>SUBSTITUTE("Sp.mat: 0.00%",".",IF(VALUE("1.2")=1.2,".",","),2)</f>
        <v>Sp.mat: 0.00%</v>
      </c>
      <c r="F111" s="31" t="str">
        <f>SUBSTITUTE("Sp.man: 0.00%",".",IF(VALUE("1.2")=1.2,".",","),2)</f>
        <v>Sp.man: 0.00%</v>
      </c>
      <c r="G111" s="31" t="str">
        <f>SUBSTITUTE("Sp.uti: 0.00%",".",IF(VALUE("1.2")=1.2,".",","),2)</f>
        <v>Sp.uti: 0.00%</v>
      </c>
    </row>
    <row r="112" spans="1:9" x14ac:dyDescent="0.25">
      <c r="A112" s="54" t="s">
        <v>1269</v>
      </c>
      <c r="B112" s="55"/>
      <c r="C112" s="55"/>
      <c r="D112" s="55"/>
      <c r="E112" s="55"/>
      <c r="F112" s="55"/>
      <c r="G112" s="55"/>
    </row>
    <row r="113" spans="1:9" x14ac:dyDescent="0.25">
      <c r="A113" s="55"/>
      <c r="B113" s="55"/>
      <c r="C113" s="55"/>
      <c r="D113" s="55"/>
      <c r="E113" s="55"/>
      <c r="F113" s="55"/>
      <c r="G113" s="55"/>
    </row>
    <row r="114" spans="1:9" x14ac:dyDescent="0.25">
      <c r="A114" s="52" t="s">
        <v>27</v>
      </c>
      <c r="B114" s="53"/>
      <c r="C114" s="53"/>
      <c r="D114" s="53"/>
      <c r="E114" s="53"/>
      <c r="F114" s="53"/>
      <c r="G114" s="53"/>
      <c r="H114" s="33"/>
      <c r="I114" s="34"/>
    </row>
    <row r="115" spans="1:9" x14ac:dyDescent="0.25">
      <c r="B115" s="2">
        <v>20</v>
      </c>
      <c r="C115" s="3" t="s">
        <v>1270</v>
      </c>
      <c r="D115" s="5" t="s">
        <v>76</v>
      </c>
      <c r="G115" s="6">
        <v>2</v>
      </c>
    </row>
    <row r="116" spans="1:9" x14ac:dyDescent="0.25">
      <c r="D116" s="31" t="str">
        <f>SUBSTITUTE("Sp.mat: 0.00%",".",IF(VALUE("1.2")=1.2,".",","),2)</f>
        <v>Sp.mat: 0.00%</v>
      </c>
      <c r="F116" s="31" t="str">
        <f>SUBSTITUTE("Sp.man: 0.00%",".",IF(VALUE("1.2")=1.2,".",","),2)</f>
        <v>Sp.man: 0.00%</v>
      </c>
      <c r="G116" s="31" t="str">
        <f>SUBSTITUTE("Sp.uti: 0.00%",".",IF(VALUE("1.2")=1.2,".",","),2)</f>
        <v>Sp.uti: 0.00%</v>
      </c>
    </row>
    <row r="117" spans="1:9" x14ac:dyDescent="0.25">
      <c r="A117" s="54" t="s">
        <v>1271</v>
      </c>
      <c r="B117" s="55"/>
      <c r="C117" s="55"/>
      <c r="D117" s="55"/>
      <c r="E117" s="55"/>
      <c r="F117" s="55"/>
      <c r="G117" s="55"/>
    </row>
    <row r="118" spans="1:9" x14ac:dyDescent="0.25">
      <c r="A118" s="55"/>
      <c r="B118" s="55"/>
      <c r="C118" s="55"/>
      <c r="D118" s="55"/>
      <c r="E118" s="55"/>
      <c r="F118" s="55"/>
      <c r="G118" s="55"/>
    </row>
    <row r="119" spans="1:9" x14ac:dyDescent="0.25">
      <c r="A119" s="52" t="s">
        <v>27</v>
      </c>
      <c r="B119" s="53"/>
      <c r="C119" s="53"/>
      <c r="D119" s="53"/>
      <c r="E119" s="53"/>
      <c r="F119" s="53"/>
      <c r="G119" s="53"/>
      <c r="H119" s="33"/>
      <c r="I119" s="34"/>
    </row>
    <row r="120" spans="1:9" x14ac:dyDescent="0.25">
      <c r="B120" s="2">
        <v>21</v>
      </c>
      <c r="C120" s="3" t="s">
        <v>1272</v>
      </c>
      <c r="D120" s="5" t="s">
        <v>76</v>
      </c>
      <c r="G120" s="6">
        <v>2</v>
      </c>
    </row>
    <row r="121" spans="1:9" x14ac:dyDescent="0.25">
      <c r="D121" s="31" t="str">
        <f>SUBSTITUTE("Sp.mat: 0.00%",".",IF(VALUE("1.2")=1.2,".",","),2)</f>
        <v>Sp.mat: 0.00%</v>
      </c>
      <c r="F121" s="31" t="str">
        <f>SUBSTITUTE("Sp.man: 0.00%",".",IF(VALUE("1.2")=1.2,".",","),2)</f>
        <v>Sp.man: 0.00%</v>
      </c>
      <c r="G121" s="31" t="str">
        <f>SUBSTITUTE("Sp.uti: 0.00%",".",IF(VALUE("1.2")=1.2,".",","),2)</f>
        <v>Sp.uti: 0.00%</v>
      </c>
    </row>
    <row r="122" spans="1:9" x14ac:dyDescent="0.25">
      <c r="A122" s="54" t="s">
        <v>1273</v>
      </c>
      <c r="B122" s="55"/>
      <c r="C122" s="55"/>
      <c r="D122" s="55"/>
      <c r="E122" s="55"/>
      <c r="F122" s="55"/>
      <c r="G122" s="55"/>
    </row>
    <row r="123" spans="1:9" x14ac:dyDescent="0.25">
      <c r="A123" s="55"/>
      <c r="B123" s="55"/>
      <c r="C123" s="55"/>
      <c r="D123" s="55"/>
      <c r="E123" s="55"/>
      <c r="F123" s="55"/>
      <c r="G123" s="55"/>
    </row>
    <row r="124" spans="1:9" x14ac:dyDescent="0.25">
      <c r="A124" s="52" t="s">
        <v>27</v>
      </c>
      <c r="B124" s="53"/>
      <c r="C124" s="53"/>
      <c r="D124" s="53"/>
      <c r="E124" s="53"/>
      <c r="F124" s="53"/>
      <c r="G124" s="53"/>
      <c r="H124" s="33"/>
      <c r="I124" s="34"/>
    </row>
    <row r="125" spans="1:9" x14ac:dyDescent="0.25">
      <c r="B125" s="2">
        <v>22</v>
      </c>
      <c r="C125" s="3" t="s">
        <v>1274</v>
      </c>
      <c r="D125" s="5" t="s">
        <v>76</v>
      </c>
      <c r="G125" s="6">
        <v>4</v>
      </c>
    </row>
    <row r="126" spans="1:9" x14ac:dyDescent="0.25">
      <c r="D126" s="31" t="str">
        <f>SUBSTITUTE("Sp.mat: 0.00%",".",IF(VALUE("1.2")=1.2,".",","),2)</f>
        <v>Sp.mat: 0.00%</v>
      </c>
      <c r="F126" s="31" t="str">
        <f>SUBSTITUTE("Sp.man: 0.00%",".",IF(VALUE("1.2")=1.2,".",","),2)</f>
        <v>Sp.man: 0.00%</v>
      </c>
      <c r="G126" s="31" t="str">
        <f>SUBSTITUTE("Sp.uti: 0.00%",".",IF(VALUE("1.2")=1.2,".",","),2)</f>
        <v>Sp.uti: 0.00%</v>
      </c>
    </row>
    <row r="127" spans="1:9" x14ac:dyDescent="0.25">
      <c r="A127" s="54" t="s">
        <v>1275</v>
      </c>
      <c r="B127" s="55"/>
      <c r="C127" s="55"/>
      <c r="D127" s="55"/>
      <c r="E127" s="55"/>
      <c r="F127" s="55"/>
      <c r="G127" s="55"/>
    </row>
    <row r="128" spans="1:9" x14ac:dyDescent="0.25">
      <c r="A128" s="55"/>
      <c r="B128" s="55"/>
      <c r="C128" s="55"/>
      <c r="D128" s="55"/>
      <c r="E128" s="55"/>
      <c r="F128" s="55"/>
      <c r="G128" s="55"/>
    </row>
    <row r="129" spans="1:9" x14ac:dyDescent="0.25">
      <c r="A129" s="52" t="s">
        <v>27</v>
      </c>
      <c r="B129" s="53"/>
      <c r="C129" s="53"/>
      <c r="D129" s="53"/>
      <c r="E129" s="53"/>
      <c r="F129" s="53"/>
      <c r="G129" s="53"/>
      <c r="H129" s="33"/>
      <c r="I129" s="34"/>
    </row>
    <row r="130" spans="1:9" x14ac:dyDescent="0.25">
      <c r="B130" s="2">
        <v>23</v>
      </c>
      <c r="C130" s="3" t="s">
        <v>1276</v>
      </c>
      <c r="D130" s="5" t="s">
        <v>76</v>
      </c>
      <c r="G130" s="6">
        <v>13</v>
      </c>
    </row>
    <row r="131" spans="1:9" x14ac:dyDescent="0.25">
      <c r="D131" s="31" t="str">
        <f>SUBSTITUTE("Sp.mat: 0.00%",".",IF(VALUE("1.2")=1.2,".",","),2)</f>
        <v>Sp.mat: 0.00%</v>
      </c>
      <c r="F131" s="31" t="str">
        <f>SUBSTITUTE("Sp.man: 0.00%",".",IF(VALUE("1.2")=1.2,".",","),2)</f>
        <v>Sp.man: 0.00%</v>
      </c>
      <c r="G131" s="31" t="str">
        <f>SUBSTITUTE("Sp.uti: 0.00%",".",IF(VALUE("1.2")=1.2,".",","),2)</f>
        <v>Sp.uti: 0.00%</v>
      </c>
    </row>
    <row r="132" spans="1:9" x14ac:dyDescent="0.25">
      <c r="A132" s="54" t="s">
        <v>1277</v>
      </c>
      <c r="B132" s="55"/>
      <c r="C132" s="55"/>
      <c r="D132" s="55"/>
      <c r="E132" s="55"/>
      <c r="F132" s="55"/>
      <c r="G132" s="55"/>
    </row>
    <row r="133" spans="1:9" x14ac:dyDescent="0.25">
      <c r="A133" s="55"/>
      <c r="B133" s="55"/>
      <c r="C133" s="55"/>
      <c r="D133" s="55"/>
      <c r="E133" s="55"/>
      <c r="F133" s="55"/>
      <c r="G133" s="55"/>
    </row>
    <row r="134" spans="1:9" x14ac:dyDescent="0.25">
      <c r="A134" s="52" t="s">
        <v>27</v>
      </c>
      <c r="B134" s="53"/>
      <c r="C134" s="53"/>
      <c r="D134" s="53"/>
      <c r="E134" s="53"/>
      <c r="F134" s="53"/>
      <c r="G134" s="53"/>
      <c r="H134" s="33"/>
      <c r="I134" s="34"/>
    </row>
    <row r="135" spans="1:9" x14ac:dyDescent="0.25">
      <c r="B135" s="2">
        <v>24</v>
      </c>
      <c r="C135" s="3" t="s">
        <v>1278</v>
      </c>
      <c r="D135" s="5" t="s">
        <v>76</v>
      </c>
      <c r="G135" s="6">
        <v>6</v>
      </c>
    </row>
    <row r="136" spans="1:9" x14ac:dyDescent="0.25">
      <c r="D136" s="31" t="str">
        <f>SUBSTITUTE("Sp.mat: 0.00%",".",IF(VALUE("1.2")=1.2,".",","),2)</f>
        <v>Sp.mat: 0.00%</v>
      </c>
      <c r="F136" s="31" t="str">
        <f>SUBSTITUTE("Sp.man: 0.00%",".",IF(VALUE("1.2")=1.2,".",","),2)</f>
        <v>Sp.man: 0.00%</v>
      </c>
      <c r="G136" s="31" t="str">
        <f>SUBSTITUTE("Sp.uti: 0.00%",".",IF(VALUE("1.2")=1.2,".",","),2)</f>
        <v>Sp.uti: 0.00%</v>
      </c>
    </row>
    <row r="137" spans="1:9" x14ac:dyDescent="0.25">
      <c r="A137" s="54" t="s">
        <v>1279</v>
      </c>
      <c r="B137" s="55"/>
      <c r="C137" s="55"/>
      <c r="D137" s="55"/>
      <c r="E137" s="55"/>
      <c r="F137" s="55"/>
      <c r="G137" s="55"/>
    </row>
    <row r="138" spans="1:9" x14ac:dyDescent="0.25">
      <c r="A138" s="55"/>
      <c r="B138" s="55"/>
      <c r="C138" s="55"/>
      <c r="D138" s="55"/>
      <c r="E138" s="55"/>
      <c r="F138" s="55"/>
      <c r="G138" s="55"/>
    </row>
    <row r="139" spans="1:9" x14ac:dyDescent="0.25">
      <c r="A139" s="52" t="s">
        <v>27</v>
      </c>
      <c r="B139" s="53"/>
      <c r="C139" s="53"/>
      <c r="D139" s="53"/>
      <c r="E139" s="53"/>
      <c r="F139" s="53"/>
      <c r="G139" s="53"/>
      <c r="H139" s="33"/>
      <c r="I139" s="34"/>
    </row>
    <row r="140" spans="1:9" x14ac:dyDescent="0.25">
      <c r="B140" s="2">
        <v>25</v>
      </c>
      <c r="C140" s="3" t="s">
        <v>1280</v>
      </c>
      <c r="D140" s="5" t="s">
        <v>76</v>
      </c>
      <c r="G140" s="6">
        <v>3</v>
      </c>
    </row>
    <row r="141" spans="1:9" x14ac:dyDescent="0.25">
      <c r="D141" s="31" t="str">
        <f>SUBSTITUTE("Sp.mat: 0.00%",".",IF(VALUE("1.2")=1.2,".",","),2)</f>
        <v>Sp.mat: 0.00%</v>
      </c>
      <c r="F141" s="31" t="str">
        <f>SUBSTITUTE("Sp.man: 0.00%",".",IF(VALUE("1.2")=1.2,".",","),2)</f>
        <v>Sp.man: 0.00%</v>
      </c>
      <c r="G141" s="31" t="str">
        <f>SUBSTITUTE("Sp.uti: 0.00%",".",IF(VALUE("1.2")=1.2,".",","),2)</f>
        <v>Sp.uti: 0.00%</v>
      </c>
    </row>
    <row r="142" spans="1:9" x14ac:dyDescent="0.25">
      <c r="A142" s="54" t="s">
        <v>1281</v>
      </c>
      <c r="B142" s="55"/>
      <c r="C142" s="55"/>
      <c r="D142" s="55"/>
      <c r="E142" s="55"/>
      <c r="F142" s="55"/>
      <c r="G142" s="55"/>
    </row>
    <row r="143" spans="1:9" x14ac:dyDescent="0.25">
      <c r="A143" s="55"/>
      <c r="B143" s="55"/>
      <c r="C143" s="55"/>
      <c r="D143" s="55"/>
      <c r="E143" s="55"/>
      <c r="F143" s="55"/>
      <c r="G143" s="55"/>
    </row>
    <row r="144" spans="1:9" x14ac:dyDescent="0.25">
      <c r="A144" s="52" t="s">
        <v>27</v>
      </c>
      <c r="B144" s="53"/>
      <c r="C144" s="53"/>
      <c r="D144" s="53"/>
      <c r="E144" s="53"/>
      <c r="F144" s="53"/>
      <c r="G144" s="53"/>
      <c r="H144" s="33"/>
      <c r="I144" s="34"/>
    </row>
    <row r="145" spans="1:9" x14ac:dyDescent="0.25">
      <c r="B145" s="2">
        <v>26</v>
      </c>
      <c r="C145" s="3" t="s">
        <v>1282</v>
      </c>
      <c r="D145" s="5" t="s">
        <v>76</v>
      </c>
      <c r="G145" s="6">
        <v>4</v>
      </c>
    </row>
    <row r="146" spans="1:9" x14ac:dyDescent="0.25">
      <c r="D146" s="31" t="str">
        <f>SUBSTITUTE("Sp.mat: 0.00%",".",IF(VALUE("1.2")=1.2,".",","),2)</f>
        <v>Sp.mat: 0.00%</v>
      </c>
      <c r="F146" s="31" t="str">
        <f>SUBSTITUTE("Sp.man: 0.00%",".",IF(VALUE("1.2")=1.2,".",","),2)</f>
        <v>Sp.man: 0.00%</v>
      </c>
      <c r="G146" s="31" t="str">
        <f>SUBSTITUTE("Sp.uti: 0.00%",".",IF(VALUE("1.2")=1.2,".",","),2)</f>
        <v>Sp.uti: 0.00%</v>
      </c>
    </row>
    <row r="147" spans="1:9" x14ac:dyDescent="0.25">
      <c r="A147" s="54" t="s">
        <v>1283</v>
      </c>
      <c r="B147" s="55"/>
      <c r="C147" s="55"/>
      <c r="D147" s="55"/>
      <c r="E147" s="55"/>
      <c r="F147" s="55"/>
      <c r="G147" s="55"/>
    </row>
    <row r="148" spans="1:9" x14ac:dyDescent="0.25">
      <c r="A148" s="55"/>
      <c r="B148" s="55"/>
      <c r="C148" s="55"/>
      <c r="D148" s="55"/>
      <c r="E148" s="55"/>
      <c r="F148" s="55"/>
      <c r="G148" s="55"/>
    </row>
    <row r="149" spans="1:9" x14ac:dyDescent="0.25">
      <c r="A149" s="52" t="s">
        <v>27</v>
      </c>
      <c r="B149" s="53"/>
      <c r="C149" s="53"/>
      <c r="D149" s="53"/>
      <c r="E149" s="53"/>
      <c r="F149" s="53"/>
      <c r="G149" s="53"/>
      <c r="H149" s="33"/>
      <c r="I149" s="34"/>
    </row>
    <row r="150" spans="1:9" x14ac:dyDescent="0.25">
      <c r="B150" s="2">
        <v>27</v>
      </c>
      <c r="C150" s="3" t="s">
        <v>1217</v>
      </c>
      <c r="D150" s="5" t="s">
        <v>76</v>
      </c>
      <c r="G150" s="6">
        <v>4</v>
      </c>
    </row>
    <row r="151" spans="1:9" x14ac:dyDescent="0.25">
      <c r="D151" s="31" t="str">
        <f>SUBSTITUTE("Sp.mat: 0.00%",".",IF(VALUE("1.2")=1.2,".",","),2)</f>
        <v>Sp.mat: 0.00%</v>
      </c>
      <c r="F151" s="31" t="str">
        <f>SUBSTITUTE("Sp.man: 0.00%",".",IF(VALUE("1.2")=1.2,".",","),2)</f>
        <v>Sp.man: 0.00%</v>
      </c>
      <c r="G151" s="31" t="str">
        <f>SUBSTITUTE("Sp.uti: 0.00%",".",IF(VALUE("1.2")=1.2,".",","),2)</f>
        <v>Sp.uti: 0.00%</v>
      </c>
    </row>
    <row r="152" spans="1:9" x14ac:dyDescent="0.25">
      <c r="A152" s="54" t="s">
        <v>1218</v>
      </c>
      <c r="B152" s="55"/>
      <c r="C152" s="55"/>
      <c r="D152" s="55"/>
      <c r="E152" s="55"/>
      <c r="F152" s="55"/>
      <c r="G152" s="55"/>
    </row>
    <row r="153" spans="1:9" x14ac:dyDescent="0.25">
      <c r="A153" s="55"/>
      <c r="B153" s="55"/>
      <c r="C153" s="55"/>
      <c r="D153" s="55"/>
      <c r="E153" s="55"/>
      <c r="F153" s="55"/>
      <c r="G153" s="55"/>
    </row>
    <row r="154" spans="1:9" x14ac:dyDescent="0.25">
      <c r="A154" s="56" t="s">
        <v>27</v>
      </c>
      <c r="B154" s="57"/>
      <c r="C154" s="57"/>
      <c r="D154" s="57"/>
      <c r="E154" s="57"/>
      <c r="F154" s="57"/>
      <c r="G154" s="57"/>
      <c r="H154" s="35"/>
      <c r="I154" s="36"/>
    </row>
    <row r="155" spans="1:9" x14ac:dyDescent="0.25">
      <c r="A155" s="58" t="s">
        <v>1284</v>
      </c>
      <c r="B155" s="58"/>
      <c r="C155" s="58"/>
      <c r="D155" s="58"/>
      <c r="E155" s="58"/>
      <c r="F155" s="58"/>
      <c r="G155" s="58"/>
      <c r="H155" s="58"/>
      <c r="I155" s="58"/>
    </row>
    <row r="156" spans="1:9" x14ac:dyDescent="0.25">
      <c r="B156" s="2">
        <v>28</v>
      </c>
      <c r="C156" s="3" t="s">
        <v>1217</v>
      </c>
      <c r="D156" s="5" t="s">
        <v>76</v>
      </c>
      <c r="G156" s="6">
        <v>37</v>
      </c>
    </row>
    <row r="157" spans="1:9" x14ac:dyDescent="0.25">
      <c r="D157" s="31" t="str">
        <f>SUBSTITUTE("Sp.mat: 0.00%",".",IF(VALUE("1.2")=1.2,".",","),2)</f>
        <v>Sp.mat: 0.00%</v>
      </c>
      <c r="F157" s="31" t="str">
        <f>SUBSTITUTE("Sp.man: 0.00%",".",IF(VALUE("1.2")=1.2,".",","),2)</f>
        <v>Sp.man: 0.00%</v>
      </c>
      <c r="G157" s="31" t="str">
        <f>SUBSTITUTE("Sp.uti: 0.00%",".",IF(VALUE("1.2")=1.2,".",","),2)</f>
        <v>Sp.uti: 0.00%</v>
      </c>
    </row>
    <row r="158" spans="1:9" x14ac:dyDescent="0.25">
      <c r="A158" s="54" t="s">
        <v>1218</v>
      </c>
      <c r="B158" s="55"/>
      <c r="C158" s="55"/>
      <c r="D158" s="55"/>
      <c r="E158" s="55"/>
      <c r="F158" s="55"/>
      <c r="G158" s="55"/>
    </row>
    <row r="159" spans="1:9" x14ac:dyDescent="0.25">
      <c r="A159" s="55"/>
      <c r="B159" s="55"/>
      <c r="C159" s="55"/>
      <c r="D159" s="55"/>
      <c r="E159" s="55"/>
      <c r="F159" s="55"/>
      <c r="G159" s="55"/>
    </row>
    <row r="160" spans="1:9" x14ac:dyDescent="0.25">
      <c r="A160" s="56" t="s">
        <v>27</v>
      </c>
      <c r="B160" s="57"/>
      <c r="C160" s="57"/>
      <c r="D160" s="57"/>
      <c r="E160" s="57"/>
      <c r="F160" s="57"/>
      <c r="G160" s="57"/>
      <c r="H160" s="35"/>
      <c r="I160" s="36"/>
    </row>
    <row r="161" spans="1:9" x14ac:dyDescent="0.25">
      <c r="A161" s="58" t="s">
        <v>1285</v>
      </c>
      <c r="B161" s="58"/>
      <c r="C161" s="58"/>
      <c r="D161" s="58"/>
      <c r="E161" s="58"/>
      <c r="F161" s="58"/>
      <c r="G161" s="58"/>
      <c r="H161" s="58"/>
      <c r="I161" s="58"/>
    </row>
    <row r="162" spans="1:9" x14ac:dyDescent="0.25">
      <c r="B162" s="2">
        <v>29</v>
      </c>
      <c r="C162" s="3" t="s">
        <v>1217</v>
      </c>
      <c r="D162" s="5" t="s">
        <v>76</v>
      </c>
      <c r="G162" s="6">
        <v>37</v>
      </c>
    </row>
    <row r="163" spans="1:9" x14ac:dyDescent="0.25">
      <c r="D163" s="31" t="str">
        <f>SUBSTITUTE("Sp.mat: 0.00%",".",IF(VALUE("1.2")=1.2,".",","),2)</f>
        <v>Sp.mat: 0.00%</v>
      </c>
      <c r="F163" s="31" t="str">
        <f>SUBSTITUTE("Sp.man: 0.00%",".",IF(VALUE("1.2")=1.2,".",","),2)</f>
        <v>Sp.man: 0.00%</v>
      </c>
      <c r="G163" s="31" t="str">
        <f>SUBSTITUTE("Sp.uti: 0.00%",".",IF(VALUE("1.2")=1.2,".",","),2)</f>
        <v>Sp.uti: 0.00%</v>
      </c>
    </row>
    <row r="164" spans="1:9" x14ac:dyDescent="0.25">
      <c r="A164" s="54" t="s">
        <v>1218</v>
      </c>
      <c r="B164" s="55"/>
      <c r="C164" s="55"/>
      <c r="D164" s="55"/>
      <c r="E164" s="55"/>
      <c r="F164" s="55"/>
      <c r="G164" s="55"/>
    </row>
    <row r="165" spans="1:9" x14ac:dyDescent="0.25">
      <c r="A165" s="55"/>
      <c r="B165" s="55"/>
      <c r="C165" s="55"/>
      <c r="D165" s="55"/>
      <c r="E165" s="55"/>
      <c r="F165" s="55"/>
      <c r="G165" s="55"/>
    </row>
    <row r="166" spans="1:9" x14ac:dyDescent="0.25">
      <c r="A166" s="56" t="s">
        <v>27</v>
      </c>
      <c r="B166" s="57"/>
      <c r="C166" s="57"/>
      <c r="D166" s="57"/>
      <c r="E166" s="57"/>
      <c r="F166" s="57"/>
      <c r="G166" s="57"/>
      <c r="H166" s="35"/>
      <c r="I166" s="36"/>
    </row>
    <row r="167" spans="1:9" x14ac:dyDescent="0.25">
      <c r="A167" s="58" t="s">
        <v>1286</v>
      </c>
      <c r="B167" s="58"/>
      <c r="C167" s="58"/>
      <c r="D167" s="58"/>
      <c r="E167" s="58"/>
      <c r="F167" s="58"/>
      <c r="G167" s="58"/>
      <c r="H167" s="58"/>
      <c r="I167" s="58"/>
    </row>
    <row r="168" spans="1:9" x14ac:dyDescent="0.25">
      <c r="B168" s="2">
        <v>30</v>
      </c>
      <c r="C168" s="3" t="s">
        <v>1223</v>
      </c>
      <c r="D168" s="5" t="s">
        <v>76</v>
      </c>
      <c r="G168" s="6">
        <v>2</v>
      </c>
    </row>
    <row r="169" spans="1:9" x14ac:dyDescent="0.25">
      <c r="D169" s="31" t="str">
        <f>SUBSTITUTE("Sp.mat: 0.00%",".",IF(VALUE("1.2")=1.2,".",","),2)</f>
        <v>Sp.mat: 0.00%</v>
      </c>
      <c r="F169" s="31" t="str">
        <f>SUBSTITUTE("Sp.man: 0.00%",".",IF(VALUE("1.2")=1.2,".",","),2)</f>
        <v>Sp.man: 0.00%</v>
      </c>
      <c r="G169" s="31" t="str">
        <f>SUBSTITUTE("Sp.uti: 0.00%",".",IF(VALUE("1.2")=1.2,".",","),2)</f>
        <v>Sp.uti: 0.00%</v>
      </c>
    </row>
    <row r="170" spans="1:9" x14ac:dyDescent="0.25">
      <c r="A170" s="54" t="s">
        <v>1224</v>
      </c>
      <c r="B170" s="55"/>
      <c r="C170" s="55"/>
      <c r="D170" s="55"/>
      <c r="E170" s="55"/>
      <c r="F170" s="55"/>
      <c r="G170" s="55"/>
    </row>
    <row r="171" spans="1:9" x14ac:dyDescent="0.25">
      <c r="A171" s="55"/>
      <c r="B171" s="55"/>
      <c r="C171" s="55"/>
      <c r="D171" s="55"/>
      <c r="E171" s="55"/>
      <c r="F171" s="55"/>
      <c r="G171" s="55"/>
    </row>
    <row r="172" spans="1:9" x14ac:dyDescent="0.25">
      <c r="A172" s="56" t="s">
        <v>27</v>
      </c>
      <c r="B172" s="57"/>
      <c r="C172" s="57"/>
      <c r="D172" s="57"/>
      <c r="E172" s="57"/>
      <c r="F172" s="57"/>
      <c r="G172" s="57"/>
      <c r="H172" s="35"/>
      <c r="I172" s="36"/>
    </row>
    <row r="173" spans="1:9" x14ac:dyDescent="0.25">
      <c r="A173" s="58" t="s">
        <v>1287</v>
      </c>
      <c r="B173" s="58"/>
      <c r="C173" s="58"/>
      <c r="D173" s="58"/>
      <c r="E173" s="58"/>
      <c r="F173" s="58"/>
      <c r="G173" s="58"/>
      <c r="H173" s="58"/>
      <c r="I173" s="58"/>
    </row>
    <row r="174" spans="1:9" x14ac:dyDescent="0.25">
      <c r="B174" s="2">
        <v>31</v>
      </c>
      <c r="C174" s="3" t="s">
        <v>1223</v>
      </c>
      <c r="D174" s="5" t="s">
        <v>76</v>
      </c>
      <c r="G174" s="6">
        <v>4</v>
      </c>
    </row>
    <row r="175" spans="1:9" x14ac:dyDescent="0.25">
      <c r="D175" s="31" t="str">
        <f>SUBSTITUTE("Sp.mat: 0.00%",".",IF(VALUE("1.2")=1.2,".",","),2)</f>
        <v>Sp.mat: 0.00%</v>
      </c>
      <c r="F175" s="31" t="str">
        <f>SUBSTITUTE("Sp.man: 0.00%",".",IF(VALUE("1.2")=1.2,".",","),2)</f>
        <v>Sp.man: 0.00%</v>
      </c>
      <c r="G175" s="31" t="str">
        <f>SUBSTITUTE("Sp.uti: 0.00%",".",IF(VALUE("1.2")=1.2,".",","),2)</f>
        <v>Sp.uti: 0.00%</v>
      </c>
    </row>
    <row r="176" spans="1:9" x14ac:dyDescent="0.25">
      <c r="A176" s="54" t="s">
        <v>1224</v>
      </c>
      <c r="B176" s="55"/>
      <c r="C176" s="55"/>
      <c r="D176" s="55"/>
      <c r="E176" s="55"/>
      <c r="F176" s="55"/>
      <c r="G176" s="55"/>
    </row>
    <row r="177" spans="1:9" x14ac:dyDescent="0.25">
      <c r="A177" s="55"/>
      <c r="B177" s="55"/>
      <c r="C177" s="55"/>
      <c r="D177" s="55"/>
      <c r="E177" s="55"/>
      <c r="F177" s="55"/>
      <c r="G177" s="55"/>
    </row>
    <row r="178" spans="1:9" x14ac:dyDescent="0.25">
      <c r="A178" s="56" t="s">
        <v>27</v>
      </c>
      <c r="B178" s="57"/>
      <c r="C178" s="57"/>
      <c r="D178" s="57"/>
      <c r="E178" s="57"/>
      <c r="F178" s="57"/>
      <c r="G178" s="57"/>
      <c r="H178" s="35"/>
      <c r="I178" s="36"/>
    </row>
    <row r="179" spans="1:9" x14ac:dyDescent="0.25">
      <c r="A179" s="58" t="s">
        <v>1225</v>
      </c>
      <c r="B179" s="58"/>
      <c r="C179" s="58"/>
      <c r="D179" s="58"/>
      <c r="E179" s="58"/>
      <c r="F179" s="58"/>
      <c r="G179" s="58"/>
      <c r="H179" s="58"/>
      <c r="I179" s="58"/>
    </row>
    <row r="180" spans="1:9" x14ac:dyDescent="0.25">
      <c r="B180" s="2">
        <v>32</v>
      </c>
      <c r="C180" s="3" t="s">
        <v>1288</v>
      </c>
      <c r="D180" s="5" t="s">
        <v>76</v>
      </c>
      <c r="G180" s="6">
        <v>2</v>
      </c>
    </row>
    <row r="181" spans="1:9" x14ac:dyDescent="0.25">
      <c r="D181" s="31" t="str">
        <f>SUBSTITUTE("Sp.mat: 0.00%",".",IF(VALUE("1.2")=1.2,".",","),2)</f>
        <v>Sp.mat: 0.00%</v>
      </c>
      <c r="F181" s="31" t="str">
        <f>SUBSTITUTE("Sp.man: 0.00%",".",IF(VALUE("1.2")=1.2,".",","),2)</f>
        <v>Sp.man: 0.00%</v>
      </c>
      <c r="G181" s="31" t="str">
        <f>SUBSTITUTE("Sp.uti: 0.00%",".",IF(VALUE("1.2")=1.2,".",","),2)</f>
        <v>Sp.uti: 0.00%</v>
      </c>
    </row>
    <row r="182" spans="1:9" x14ac:dyDescent="0.25">
      <c r="A182" s="54" t="s">
        <v>1289</v>
      </c>
      <c r="B182" s="55"/>
      <c r="C182" s="55"/>
      <c r="D182" s="55"/>
      <c r="E182" s="55"/>
      <c r="F182" s="55"/>
      <c r="G182" s="55"/>
    </row>
    <row r="183" spans="1:9" x14ac:dyDescent="0.25">
      <c r="A183" s="55"/>
      <c r="B183" s="55"/>
      <c r="C183" s="55"/>
      <c r="D183" s="55"/>
      <c r="E183" s="55"/>
      <c r="F183" s="55"/>
      <c r="G183" s="55"/>
    </row>
    <row r="184" spans="1:9" x14ac:dyDescent="0.25">
      <c r="A184" s="56" t="s">
        <v>27</v>
      </c>
      <c r="B184" s="57"/>
      <c r="C184" s="57"/>
      <c r="D184" s="57"/>
      <c r="E184" s="57"/>
      <c r="F184" s="57"/>
      <c r="G184" s="57"/>
      <c r="H184" s="35"/>
      <c r="I184" s="36"/>
    </row>
    <row r="185" spans="1:9" x14ac:dyDescent="0.25">
      <c r="A185" s="58" t="s">
        <v>1290</v>
      </c>
      <c r="B185" s="58"/>
      <c r="C185" s="58"/>
      <c r="D185" s="58"/>
      <c r="E185" s="58"/>
      <c r="F185" s="58"/>
      <c r="G185" s="58"/>
      <c r="H185" s="58"/>
      <c r="I185" s="58"/>
    </row>
    <row r="186" spans="1:9" x14ac:dyDescent="0.25">
      <c r="B186" s="2">
        <v>33</v>
      </c>
      <c r="C186" s="3" t="s">
        <v>1288</v>
      </c>
      <c r="D186" s="5" t="s">
        <v>76</v>
      </c>
      <c r="G186" s="6">
        <v>8</v>
      </c>
    </row>
    <row r="187" spans="1:9" x14ac:dyDescent="0.25">
      <c r="D187" s="31" t="str">
        <f>SUBSTITUTE("Sp.mat: 0.00%",".",IF(VALUE("1.2")=1.2,".",","),2)</f>
        <v>Sp.mat: 0.00%</v>
      </c>
      <c r="F187" s="31" t="str">
        <f>SUBSTITUTE("Sp.man: 0.00%",".",IF(VALUE("1.2")=1.2,".",","),2)</f>
        <v>Sp.man: 0.00%</v>
      </c>
      <c r="G187" s="31" t="str">
        <f>SUBSTITUTE("Sp.uti: 0.00%",".",IF(VALUE("1.2")=1.2,".",","),2)</f>
        <v>Sp.uti: 0.00%</v>
      </c>
    </row>
    <row r="188" spans="1:9" x14ac:dyDescent="0.25">
      <c r="A188" s="54" t="s">
        <v>1289</v>
      </c>
      <c r="B188" s="55"/>
      <c r="C188" s="55"/>
      <c r="D188" s="55"/>
      <c r="E188" s="55"/>
      <c r="F188" s="55"/>
      <c r="G188" s="55"/>
    </row>
    <row r="189" spans="1:9" x14ac:dyDescent="0.25">
      <c r="A189" s="55"/>
      <c r="B189" s="55"/>
      <c r="C189" s="55"/>
      <c r="D189" s="55"/>
      <c r="E189" s="55"/>
      <c r="F189" s="55"/>
      <c r="G189" s="55"/>
    </row>
    <row r="190" spans="1:9" x14ac:dyDescent="0.25">
      <c r="A190" s="56" t="s">
        <v>27</v>
      </c>
      <c r="B190" s="57"/>
      <c r="C190" s="57"/>
      <c r="D190" s="57"/>
      <c r="E190" s="57"/>
      <c r="F190" s="57"/>
      <c r="G190" s="57"/>
      <c r="H190" s="35"/>
      <c r="I190" s="36"/>
    </row>
    <row r="191" spans="1:9" x14ac:dyDescent="0.25">
      <c r="A191" s="58" t="s">
        <v>1291</v>
      </c>
      <c r="B191" s="58"/>
      <c r="C191" s="58"/>
      <c r="D191" s="58"/>
      <c r="E191" s="58"/>
      <c r="F191" s="58"/>
      <c r="G191" s="58"/>
      <c r="H191" s="58"/>
      <c r="I191" s="58"/>
    </row>
    <row r="192" spans="1:9" x14ac:dyDescent="0.25">
      <c r="B192" s="2">
        <v>34</v>
      </c>
      <c r="C192" s="3" t="s">
        <v>1292</v>
      </c>
      <c r="D192" s="5" t="s">
        <v>76</v>
      </c>
      <c r="G192" s="6">
        <v>2</v>
      </c>
    </row>
    <row r="193" spans="1:9" x14ac:dyDescent="0.25">
      <c r="D193" s="31" t="str">
        <f>SUBSTITUTE("Sp.mat: 0.00%",".",IF(VALUE("1.2")=1.2,".",","),2)</f>
        <v>Sp.mat: 0.00%</v>
      </c>
      <c r="F193" s="31" t="str">
        <f>SUBSTITUTE("Sp.man: 0.00%",".",IF(VALUE("1.2")=1.2,".",","),2)</f>
        <v>Sp.man: 0.00%</v>
      </c>
      <c r="G193" s="31" t="str">
        <f>SUBSTITUTE("Sp.uti: 0.00%",".",IF(VALUE("1.2")=1.2,".",","),2)</f>
        <v>Sp.uti: 0.00%</v>
      </c>
    </row>
    <row r="194" spans="1:9" x14ac:dyDescent="0.25">
      <c r="A194" s="54" t="s">
        <v>1293</v>
      </c>
      <c r="B194" s="55"/>
      <c r="C194" s="55"/>
      <c r="D194" s="55"/>
      <c r="E194" s="55"/>
      <c r="F194" s="55"/>
      <c r="G194" s="55"/>
    </row>
    <row r="195" spans="1:9" x14ac:dyDescent="0.25">
      <c r="A195" s="55"/>
      <c r="B195" s="55"/>
      <c r="C195" s="55"/>
      <c r="D195" s="55"/>
      <c r="E195" s="55"/>
      <c r="F195" s="55"/>
      <c r="G195" s="55"/>
    </row>
    <row r="196" spans="1:9" x14ac:dyDescent="0.25">
      <c r="A196" s="56" t="s">
        <v>27</v>
      </c>
      <c r="B196" s="57"/>
      <c r="C196" s="57"/>
      <c r="D196" s="57"/>
      <c r="E196" s="57"/>
      <c r="F196" s="57"/>
      <c r="G196" s="57"/>
      <c r="H196" s="35"/>
      <c r="I196" s="36"/>
    </row>
    <row r="197" spans="1:9" x14ac:dyDescent="0.25">
      <c r="A197" s="58" t="s">
        <v>1294</v>
      </c>
      <c r="B197" s="58"/>
      <c r="C197" s="58"/>
      <c r="D197" s="58"/>
      <c r="E197" s="58"/>
      <c r="F197" s="58"/>
      <c r="G197" s="58"/>
      <c r="H197" s="58"/>
      <c r="I197" s="58"/>
    </row>
    <row r="198" spans="1:9" x14ac:dyDescent="0.25">
      <c r="B198" s="2">
        <v>35</v>
      </c>
      <c r="C198" s="3" t="s">
        <v>1295</v>
      </c>
      <c r="D198" s="5" t="s">
        <v>76</v>
      </c>
      <c r="G198" s="6">
        <v>4</v>
      </c>
    </row>
    <row r="199" spans="1:9" x14ac:dyDescent="0.25">
      <c r="D199" s="31" t="str">
        <f>SUBSTITUTE("Sp.mat: 0.00%",".",IF(VALUE("1.2")=1.2,".",","),2)</f>
        <v>Sp.mat: 0.00%</v>
      </c>
      <c r="F199" s="31" t="str">
        <f>SUBSTITUTE("Sp.man: 0.00%",".",IF(VALUE("1.2")=1.2,".",","),2)</f>
        <v>Sp.man: 0.00%</v>
      </c>
      <c r="G199" s="31" t="str">
        <f>SUBSTITUTE("Sp.uti: 0.00%",".",IF(VALUE("1.2")=1.2,".",","),2)</f>
        <v>Sp.uti: 0.00%</v>
      </c>
    </row>
    <row r="200" spans="1:9" x14ac:dyDescent="0.25">
      <c r="A200" s="54" t="s">
        <v>1296</v>
      </c>
      <c r="B200" s="55"/>
      <c r="C200" s="55"/>
      <c r="D200" s="55"/>
      <c r="E200" s="55"/>
      <c r="F200" s="55"/>
      <c r="G200" s="55"/>
    </row>
    <row r="201" spans="1:9" x14ac:dyDescent="0.25">
      <c r="A201" s="55"/>
      <c r="B201" s="55"/>
      <c r="C201" s="55"/>
      <c r="D201" s="55"/>
      <c r="E201" s="55"/>
      <c r="F201" s="55"/>
      <c r="G201" s="55"/>
    </row>
    <row r="202" spans="1:9" x14ac:dyDescent="0.25">
      <c r="A202" s="56" t="s">
        <v>27</v>
      </c>
      <c r="B202" s="57"/>
      <c r="C202" s="57"/>
      <c r="D202" s="57"/>
      <c r="E202" s="57"/>
      <c r="F202" s="57"/>
      <c r="G202" s="57"/>
      <c r="H202" s="35"/>
      <c r="I202" s="36"/>
    </row>
    <row r="203" spans="1:9" x14ac:dyDescent="0.25">
      <c r="A203" s="58" t="s">
        <v>1297</v>
      </c>
      <c r="B203" s="58"/>
      <c r="C203" s="58"/>
      <c r="D203" s="58"/>
      <c r="E203" s="58"/>
      <c r="F203" s="58"/>
      <c r="G203" s="58"/>
      <c r="H203" s="58"/>
      <c r="I203" s="58"/>
    </row>
    <row r="204" spans="1:9" x14ac:dyDescent="0.25">
      <c r="B204" s="2">
        <v>36</v>
      </c>
      <c r="C204" s="3" t="s">
        <v>1298</v>
      </c>
      <c r="D204" s="5" t="s">
        <v>76</v>
      </c>
      <c r="G204" s="6">
        <v>4</v>
      </c>
    </row>
    <row r="205" spans="1:9" x14ac:dyDescent="0.25">
      <c r="D205" s="31" t="str">
        <f>SUBSTITUTE("Sp.mat: 0.00%",".",IF(VALUE("1.2")=1.2,".",","),2)</f>
        <v>Sp.mat: 0.00%</v>
      </c>
      <c r="F205" s="31" t="str">
        <f>SUBSTITUTE("Sp.man: 0.00%",".",IF(VALUE("1.2")=1.2,".",","),2)</f>
        <v>Sp.man: 0.00%</v>
      </c>
      <c r="G205" s="31" t="str">
        <f>SUBSTITUTE("Sp.uti: 0.00%",".",IF(VALUE("1.2")=1.2,".",","),2)</f>
        <v>Sp.uti: 0.00%</v>
      </c>
    </row>
    <row r="206" spans="1:9" x14ac:dyDescent="0.25">
      <c r="A206" s="54" t="s">
        <v>1299</v>
      </c>
      <c r="B206" s="55"/>
      <c r="C206" s="55"/>
      <c r="D206" s="55"/>
      <c r="E206" s="55"/>
      <c r="F206" s="55"/>
      <c r="G206" s="55"/>
    </row>
    <row r="207" spans="1:9" x14ac:dyDescent="0.25">
      <c r="A207" s="55"/>
      <c r="B207" s="55"/>
      <c r="C207" s="55"/>
      <c r="D207" s="55"/>
      <c r="E207" s="55"/>
      <c r="F207" s="55"/>
      <c r="G207" s="55"/>
    </row>
    <row r="208" spans="1:9" x14ac:dyDescent="0.25">
      <c r="A208" s="56" t="s">
        <v>27</v>
      </c>
      <c r="B208" s="57"/>
      <c r="C208" s="57"/>
      <c r="D208" s="57"/>
      <c r="E208" s="57"/>
      <c r="F208" s="57"/>
      <c r="G208" s="57"/>
      <c r="H208" s="35"/>
      <c r="I208" s="36"/>
    </row>
    <row r="209" spans="1:9" x14ac:dyDescent="0.25">
      <c r="A209" s="58" t="s">
        <v>1300</v>
      </c>
      <c r="B209" s="58"/>
      <c r="C209" s="58"/>
      <c r="D209" s="58"/>
      <c r="E209" s="58"/>
      <c r="F209" s="58"/>
      <c r="G209" s="58"/>
      <c r="H209" s="58"/>
      <c r="I209" s="58"/>
    </row>
    <row r="210" spans="1:9" x14ac:dyDescent="0.25">
      <c r="B210" s="2">
        <v>37</v>
      </c>
      <c r="C210" s="3" t="s">
        <v>1301</v>
      </c>
      <c r="D210" s="5" t="s">
        <v>76</v>
      </c>
      <c r="G210" s="6">
        <v>36</v>
      </c>
    </row>
    <row r="211" spans="1:9" x14ac:dyDescent="0.25">
      <c r="D211" s="31" t="str">
        <f>SUBSTITUTE("Sp.mat: 0.00%",".",IF(VALUE("1.2")=1.2,".",","),2)</f>
        <v>Sp.mat: 0.00%</v>
      </c>
      <c r="F211" s="31" t="str">
        <f>SUBSTITUTE("Sp.man: 0.00%",".",IF(VALUE("1.2")=1.2,".",","),2)</f>
        <v>Sp.man: 0.00%</v>
      </c>
      <c r="G211" s="31" t="str">
        <f>SUBSTITUTE("Sp.uti: 0.00%",".",IF(VALUE("1.2")=1.2,".",","),2)</f>
        <v>Sp.uti: 0.00%</v>
      </c>
    </row>
    <row r="212" spans="1:9" x14ac:dyDescent="0.25">
      <c r="A212" s="54" t="s">
        <v>1302</v>
      </c>
      <c r="B212" s="55"/>
      <c r="C212" s="55"/>
      <c r="D212" s="55"/>
      <c r="E212" s="55"/>
      <c r="F212" s="55"/>
      <c r="G212" s="55"/>
    </row>
    <row r="213" spans="1:9" x14ac:dyDescent="0.25">
      <c r="A213" s="55"/>
      <c r="B213" s="55"/>
      <c r="C213" s="55"/>
      <c r="D213" s="55"/>
      <c r="E213" s="55"/>
      <c r="F213" s="55"/>
      <c r="G213" s="55"/>
    </row>
    <row r="214" spans="1:9" x14ac:dyDescent="0.25">
      <c r="A214" s="56" t="s">
        <v>27</v>
      </c>
      <c r="B214" s="57"/>
      <c r="C214" s="57"/>
      <c r="D214" s="57"/>
      <c r="E214" s="57"/>
      <c r="F214" s="57"/>
      <c r="G214" s="57"/>
      <c r="H214" s="35"/>
      <c r="I214" s="36"/>
    </row>
    <row r="215" spans="1:9" x14ac:dyDescent="0.25">
      <c r="A215" s="58" t="s">
        <v>1303</v>
      </c>
      <c r="B215" s="58"/>
      <c r="C215" s="58"/>
      <c r="D215" s="58"/>
      <c r="E215" s="58"/>
      <c r="F215" s="58"/>
      <c r="G215" s="58"/>
      <c r="H215" s="58"/>
      <c r="I215" s="58"/>
    </row>
    <row r="216" spans="1:9" x14ac:dyDescent="0.25">
      <c r="B216" s="2">
        <v>38</v>
      </c>
      <c r="C216" s="3" t="s">
        <v>1304</v>
      </c>
      <c r="D216" s="5" t="s">
        <v>76</v>
      </c>
      <c r="G216" s="6">
        <v>4</v>
      </c>
    </row>
    <row r="217" spans="1:9" x14ac:dyDescent="0.25">
      <c r="D217" s="31" t="str">
        <f>SUBSTITUTE("Sp.mat: 0.00%",".",IF(VALUE("1.2")=1.2,".",","),2)</f>
        <v>Sp.mat: 0.00%</v>
      </c>
      <c r="F217" s="31" t="str">
        <f>SUBSTITUTE("Sp.man: 0.00%",".",IF(VALUE("1.2")=1.2,".",","),2)</f>
        <v>Sp.man: 0.00%</v>
      </c>
      <c r="G217" s="31" t="str">
        <f>SUBSTITUTE("Sp.uti: 0.00%",".",IF(VALUE("1.2")=1.2,".",","),2)</f>
        <v>Sp.uti: 0.00%</v>
      </c>
    </row>
    <row r="218" spans="1:9" x14ac:dyDescent="0.25">
      <c r="A218" s="54" t="s">
        <v>1305</v>
      </c>
      <c r="B218" s="55"/>
      <c r="C218" s="55"/>
      <c r="D218" s="55"/>
      <c r="E218" s="55"/>
      <c r="F218" s="55"/>
      <c r="G218" s="55"/>
    </row>
    <row r="219" spans="1:9" x14ac:dyDescent="0.25">
      <c r="A219" s="55"/>
      <c r="B219" s="55"/>
      <c r="C219" s="55"/>
      <c r="D219" s="55"/>
      <c r="E219" s="55"/>
      <c r="F219" s="55"/>
      <c r="G219" s="55"/>
    </row>
    <row r="220" spans="1:9" x14ac:dyDescent="0.25">
      <c r="A220" s="56" t="s">
        <v>27</v>
      </c>
      <c r="B220" s="57"/>
      <c r="C220" s="57"/>
      <c r="D220" s="57"/>
      <c r="E220" s="57"/>
      <c r="F220" s="57"/>
      <c r="G220" s="57"/>
      <c r="H220" s="35"/>
      <c r="I220" s="36"/>
    </row>
    <row r="221" spans="1:9" x14ac:dyDescent="0.25">
      <c r="A221" s="58" t="s">
        <v>1306</v>
      </c>
      <c r="B221" s="58"/>
      <c r="C221" s="58"/>
      <c r="D221" s="58"/>
      <c r="E221" s="58"/>
      <c r="F221" s="58"/>
      <c r="G221" s="58"/>
      <c r="H221" s="58"/>
      <c r="I221" s="58"/>
    </row>
    <row r="222" spans="1:9" x14ac:dyDescent="0.25">
      <c r="B222" s="2">
        <v>39</v>
      </c>
      <c r="C222" s="3" t="s">
        <v>1307</v>
      </c>
      <c r="D222" s="5" t="s">
        <v>76</v>
      </c>
      <c r="G222" s="6">
        <v>1</v>
      </c>
    </row>
    <row r="223" spans="1:9" x14ac:dyDescent="0.25">
      <c r="D223" s="31" t="str">
        <f>SUBSTITUTE("Sp.mat: 0.00%",".",IF(VALUE("1.2")=1.2,".",","),2)</f>
        <v>Sp.mat: 0.00%</v>
      </c>
      <c r="F223" s="31" t="str">
        <f>SUBSTITUTE("Sp.man: 0.00%",".",IF(VALUE("1.2")=1.2,".",","),2)</f>
        <v>Sp.man: 0.00%</v>
      </c>
      <c r="G223" s="31" t="str">
        <f>SUBSTITUTE("Sp.uti: 0.00%",".",IF(VALUE("1.2")=1.2,".",","),2)</f>
        <v>Sp.uti: 0.00%</v>
      </c>
    </row>
    <row r="224" spans="1:9" x14ac:dyDescent="0.25">
      <c r="A224" s="54" t="s">
        <v>1308</v>
      </c>
      <c r="B224" s="55"/>
      <c r="C224" s="55"/>
      <c r="D224" s="55"/>
      <c r="E224" s="55"/>
      <c r="F224" s="55"/>
      <c r="G224" s="55"/>
    </row>
    <row r="225" spans="1:9" x14ac:dyDescent="0.25">
      <c r="A225" s="55"/>
      <c r="B225" s="55"/>
      <c r="C225" s="55"/>
      <c r="D225" s="55"/>
      <c r="E225" s="55"/>
      <c r="F225" s="55"/>
      <c r="G225" s="55"/>
    </row>
    <row r="226" spans="1:9" x14ac:dyDescent="0.25">
      <c r="A226" s="52" t="s">
        <v>27</v>
      </c>
      <c r="B226" s="53"/>
      <c r="C226" s="53"/>
      <c r="D226" s="53"/>
      <c r="E226" s="53"/>
      <c r="F226" s="53"/>
      <c r="G226" s="53"/>
      <c r="H226" s="33"/>
      <c r="I226" s="34"/>
    </row>
    <row r="227" spans="1:9" x14ac:dyDescent="0.25">
      <c r="B227" s="2">
        <v>40</v>
      </c>
      <c r="C227" s="3" t="s">
        <v>1309</v>
      </c>
      <c r="D227" s="5" t="s">
        <v>76</v>
      </c>
      <c r="G227" s="6">
        <v>1</v>
      </c>
    </row>
    <row r="228" spans="1:9" x14ac:dyDescent="0.25">
      <c r="D228" s="31" t="str">
        <f>SUBSTITUTE("Sp.mat: 0.00%",".",IF(VALUE("1.2")=1.2,".",","),2)</f>
        <v>Sp.mat: 0.00%</v>
      </c>
      <c r="F228" s="31" t="str">
        <f>SUBSTITUTE("Sp.man: 0.00%",".",IF(VALUE("1.2")=1.2,".",","),2)</f>
        <v>Sp.man: 0.00%</v>
      </c>
      <c r="G228" s="31" t="str">
        <f>SUBSTITUTE("Sp.uti: 0.00%",".",IF(VALUE("1.2")=1.2,".",","),2)</f>
        <v>Sp.uti: 0.00%</v>
      </c>
    </row>
    <row r="229" spans="1:9" x14ac:dyDescent="0.25">
      <c r="A229" s="54" t="s">
        <v>1310</v>
      </c>
      <c r="B229" s="55"/>
      <c r="C229" s="55"/>
      <c r="D229" s="55"/>
      <c r="E229" s="55"/>
      <c r="F229" s="55"/>
      <c r="G229" s="55"/>
    </row>
    <row r="230" spans="1:9" x14ac:dyDescent="0.25">
      <c r="A230" s="55"/>
      <c r="B230" s="55"/>
      <c r="C230" s="55"/>
      <c r="D230" s="55"/>
      <c r="E230" s="55"/>
      <c r="F230" s="55"/>
      <c r="G230" s="55"/>
    </row>
    <row r="231" spans="1:9" x14ac:dyDescent="0.25">
      <c r="A231" s="52" t="s">
        <v>27</v>
      </c>
      <c r="B231" s="53"/>
      <c r="C231" s="53"/>
      <c r="D231" s="53"/>
      <c r="E231" s="53"/>
      <c r="F231" s="53"/>
      <c r="G231" s="53"/>
      <c r="H231" s="33"/>
      <c r="I231" s="34"/>
    </row>
    <row r="232" spans="1:9" x14ac:dyDescent="0.25">
      <c r="B232" s="2">
        <v>44</v>
      </c>
      <c r="C232" s="3" t="s">
        <v>1238</v>
      </c>
      <c r="D232" s="5" t="s">
        <v>76</v>
      </c>
      <c r="G232" s="6">
        <v>80</v>
      </c>
    </row>
    <row r="233" spans="1:9" x14ac:dyDescent="0.25">
      <c r="D233" s="31" t="str">
        <f>SUBSTITUTE("Sp.mat: 0.00%",".",IF(VALUE("1.2")=1.2,".",","),2)</f>
        <v>Sp.mat: 0.00%</v>
      </c>
      <c r="F233" s="31" t="str">
        <f>SUBSTITUTE("Sp.man: 0.00%",".",IF(VALUE("1.2")=1.2,".",","),2)</f>
        <v>Sp.man: 0.00%</v>
      </c>
      <c r="G233" s="31" t="str">
        <f>SUBSTITUTE("Sp.uti: 0.00%",".",IF(VALUE("1.2")=1.2,".",","),2)</f>
        <v>Sp.uti: 0.00%</v>
      </c>
    </row>
    <row r="234" spans="1:9" x14ac:dyDescent="0.25">
      <c r="A234" s="54" t="s">
        <v>1239</v>
      </c>
      <c r="B234" s="55"/>
      <c r="C234" s="55"/>
      <c r="D234" s="55"/>
      <c r="E234" s="55"/>
      <c r="F234" s="55"/>
      <c r="G234" s="55"/>
    </row>
    <row r="235" spans="1:9" x14ac:dyDescent="0.25">
      <c r="A235" s="55"/>
      <c r="B235" s="55"/>
      <c r="C235" s="55"/>
      <c r="D235" s="55"/>
      <c r="E235" s="55"/>
      <c r="F235" s="55"/>
      <c r="G235" s="55"/>
    </row>
    <row r="236" spans="1:9" x14ac:dyDescent="0.25">
      <c r="A236" s="52" t="s">
        <v>27</v>
      </c>
      <c r="B236" s="53"/>
      <c r="C236" s="53"/>
      <c r="D236" s="53"/>
      <c r="E236" s="53"/>
      <c r="F236" s="53"/>
      <c r="G236" s="53"/>
      <c r="H236" s="33"/>
      <c r="I236" s="34"/>
    </row>
    <row r="237" spans="1:9" x14ac:dyDescent="0.25">
      <c r="B237" s="2">
        <v>45</v>
      </c>
      <c r="C237" s="3" t="s">
        <v>1240</v>
      </c>
      <c r="D237" s="5" t="s">
        <v>76</v>
      </c>
      <c r="G237" s="6">
        <v>90</v>
      </c>
    </row>
    <row r="238" spans="1:9" x14ac:dyDescent="0.25">
      <c r="D238" s="31" t="str">
        <f>SUBSTITUTE("Sp.mat: 0.00%",".",IF(VALUE("1.2")=1.2,".",","),2)</f>
        <v>Sp.mat: 0.00%</v>
      </c>
      <c r="F238" s="31" t="str">
        <f>SUBSTITUTE("Sp.man: 0.00%",".",IF(VALUE("1.2")=1.2,".",","),2)</f>
        <v>Sp.man: 0.00%</v>
      </c>
      <c r="G238" s="31" t="str">
        <f>SUBSTITUTE("Sp.uti: 0.00%",".",IF(VALUE("1.2")=1.2,".",","),2)</f>
        <v>Sp.uti: 0.00%</v>
      </c>
    </row>
    <row r="239" spans="1:9" x14ac:dyDescent="0.25">
      <c r="A239" s="54" t="s">
        <v>1241</v>
      </c>
      <c r="B239" s="55"/>
      <c r="C239" s="55"/>
      <c r="D239" s="55"/>
      <c r="E239" s="55"/>
      <c r="F239" s="55"/>
      <c r="G239" s="55"/>
    </row>
    <row r="240" spans="1:9" x14ac:dyDescent="0.25">
      <c r="A240" s="55"/>
      <c r="B240" s="55"/>
      <c r="C240" s="55"/>
      <c r="D240" s="55"/>
      <c r="E240" s="55"/>
      <c r="F240" s="55"/>
      <c r="G240" s="55"/>
    </row>
    <row r="241" spans="1:9" x14ac:dyDescent="0.25">
      <c r="A241" s="52" t="s">
        <v>27</v>
      </c>
      <c r="B241" s="53"/>
      <c r="C241" s="53"/>
      <c r="D241" s="53"/>
      <c r="E241" s="53"/>
      <c r="F241" s="53"/>
      <c r="G241" s="53"/>
      <c r="H241" s="33"/>
      <c r="I241" s="34"/>
    </row>
    <row r="242" spans="1:9" x14ac:dyDescent="0.25">
      <c r="B242" s="2">
        <v>46</v>
      </c>
      <c r="C242" s="3" t="s">
        <v>1242</v>
      </c>
      <c r="D242" s="5" t="s">
        <v>76</v>
      </c>
      <c r="G242" s="6">
        <v>30</v>
      </c>
    </row>
    <row r="243" spans="1:9" x14ac:dyDescent="0.25">
      <c r="D243" s="31" t="str">
        <f>SUBSTITUTE("Sp.mat: 0.00%",".",IF(VALUE("1.2")=1.2,".",","),2)</f>
        <v>Sp.mat: 0.00%</v>
      </c>
      <c r="F243" s="31" t="str">
        <f>SUBSTITUTE("Sp.man: 0.00%",".",IF(VALUE("1.2")=1.2,".",","),2)</f>
        <v>Sp.man: 0.00%</v>
      </c>
      <c r="G243" s="31" t="str">
        <f>SUBSTITUTE("Sp.uti: 0.00%",".",IF(VALUE("1.2")=1.2,".",","),2)</f>
        <v>Sp.uti: 0.00%</v>
      </c>
    </row>
    <row r="244" spans="1:9" x14ac:dyDescent="0.25">
      <c r="A244" s="54" t="s">
        <v>1243</v>
      </c>
      <c r="B244" s="55"/>
      <c r="C244" s="55"/>
      <c r="D244" s="55"/>
      <c r="E244" s="55"/>
      <c r="F244" s="55"/>
      <c r="G244" s="55"/>
    </row>
    <row r="245" spans="1:9" x14ac:dyDescent="0.25">
      <c r="A245" s="55"/>
      <c r="B245" s="55"/>
      <c r="C245" s="55"/>
      <c r="D245" s="55"/>
      <c r="E245" s="55"/>
      <c r="F245" s="55"/>
      <c r="G245" s="55"/>
    </row>
    <row r="246" spans="1:9" x14ac:dyDescent="0.25">
      <c r="A246" s="52" t="s">
        <v>27</v>
      </c>
      <c r="B246" s="53"/>
      <c r="C246" s="53"/>
      <c r="D246" s="53"/>
      <c r="E246" s="53"/>
      <c r="F246" s="53"/>
      <c r="G246" s="53"/>
      <c r="H246" s="33"/>
      <c r="I246" s="34"/>
    </row>
    <row r="247" spans="1:9" x14ac:dyDescent="0.25">
      <c r="B247" s="2">
        <v>47</v>
      </c>
      <c r="C247" s="3" t="s">
        <v>568</v>
      </c>
      <c r="D247" s="5" t="s">
        <v>52</v>
      </c>
      <c r="G247" s="6">
        <v>87</v>
      </c>
    </row>
    <row r="248" spans="1:9" x14ac:dyDescent="0.25">
      <c r="D248" s="31" t="str">
        <f>SUBSTITUTE("Sp.mat: 0.00%",".",IF(VALUE("1.2")=1.2,".",","),2)</f>
        <v>Sp.mat: 0.00%</v>
      </c>
      <c r="F248" s="31" t="str">
        <f>SUBSTITUTE("Sp.man: 0.00%",".",IF(VALUE("1.2")=1.2,".",","),2)</f>
        <v>Sp.man: 0.00%</v>
      </c>
      <c r="G248" s="31" t="str">
        <f>SUBSTITUTE("Sp.uti: 0.00%",".",IF(VALUE("1.2")=1.2,".",","),2)</f>
        <v>Sp.uti: 0.00%</v>
      </c>
    </row>
    <row r="249" spans="1:9" x14ac:dyDescent="0.25">
      <c r="A249" s="54" t="s">
        <v>569</v>
      </c>
      <c r="B249" s="55"/>
      <c r="C249" s="55"/>
      <c r="D249" s="55"/>
      <c r="E249" s="55"/>
      <c r="F249" s="55"/>
      <c r="G249" s="55"/>
    </row>
    <row r="250" spans="1:9" x14ac:dyDescent="0.25">
      <c r="A250" s="55"/>
      <c r="B250" s="55"/>
      <c r="C250" s="55"/>
      <c r="D250" s="55"/>
      <c r="E250" s="55"/>
      <c r="F250" s="55"/>
      <c r="G250" s="55"/>
    </row>
    <row r="251" spans="1:9" x14ac:dyDescent="0.25">
      <c r="A251" s="52" t="s">
        <v>27</v>
      </c>
      <c r="B251" s="53"/>
      <c r="C251" s="53"/>
      <c r="D251" s="53"/>
      <c r="E251" s="53"/>
      <c r="F251" s="53"/>
      <c r="G251" s="53"/>
      <c r="H251" s="33"/>
      <c r="I251" s="34"/>
    </row>
    <row r="252" spans="1:9" x14ac:dyDescent="0.25">
      <c r="B252" s="2">
        <v>48</v>
      </c>
      <c r="C252" s="3" t="s">
        <v>866</v>
      </c>
      <c r="D252" s="5" t="s">
        <v>144</v>
      </c>
      <c r="G252" s="6">
        <v>5.6</v>
      </c>
    </row>
    <row r="253" spans="1:9" x14ac:dyDescent="0.25">
      <c r="D253" s="31" t="str">
        <f>SUBSTITUTE("Sp.mat: 0.00%",".",IF(VALUE("1.2")=1.2,".",","),2)</f>
        <v>Sp.mat: 0.00%</v>
      </c>
      <c r="F253" s="31" t="str">
        <f>SUBSTITUTE("Sp.man: 0.00%",".",IF(VALUE("1.2")=1.2,".",","),2)</f>
        <v>Sp.man: 0.00%</v>
      </c>
      <c r="G253" s="31" t="str">
        <f>SUBSTITUTE("Sp.uti: 0.00%",".",IF(VALUE("1.2")=1.2,".",","),2)</f>
        <v>Sp.uti: 0.00%</v>
      </c>
    </row>
    <row r="254" spans="1:9" x14ac:dyDescent="0.25">
      <c r="A254" s="54" t="s">
        <v>867</v>
      </c>
      <c r="B254" s="55"/>
      <c r="C254" s="55"/>
      <c r="D254" s="55"/>
      <c r="E254" s="55"/>
      <c r="F254" s="55"/>
      <c r="G254" s="55"/>
    </row>
    <row r="255" spans="1:9" x14ac:dyDescent="0.25">
      <c r="A255" s="55"/>
      <c r="B255" s="55"/>
      <c r="C255" s="55"/>
      <c r="D255" s="55"/>
      <c r="E255" s="55"/>
      <c r="F255" s="55"/>
      <c r="G255" s="55"/>
    </row>
    <row r="256" spans="1:9" x14ac:dyDescent="0.25">
      <c r="A256" s="52" t="s">
        <v>27</v>
      </c>
      <c r="B256" s="53"/>
      <c r="C256" s="53"/>
      <c r="D256" s="53"/>
      <c r="E256" s="53"/>
      <c r="F256" s="53"/>
      <c r="G256" s="53"/>
      <c r="H256" s="33"/>
      <c r="I256" s="34"/>
    </row>
    <row r="257" spans="2:19" x14ac:dyDescent="0.25">
      <c r="B257" s="37" t="s">
        <v>154</v>
      </c>
      <c r="E257" s="4">
        <f>SUMIF(J13:J256,"1",I13:I256)</f>
        <v>0</v>
      </c>
      <c r="F257" s="4">
        <f>SUMIF(J13:J256,"2",I13:I256)</f>
        <v>0</v>
      </c>
      <c r="G257" s="4">
        <f>SUMIF(J13:J256,"3",I13:I256)</f>
        <v>0</v>
      </c>
      <c r="H257" s="4">
        <f>SUMIF(J13:J256,"4",I13:I256)</f>
        <v>0</v>
      </c>
      <c r="I257" s="4">
        <f>SUMIF(J13:J256,"5",I13:I256)</f>
        <v>0</v>
      </c>
      <c r="K257" s="4">
        <f>SUMIF(J13:J256,"3",K13:K256)</f>
        <v>0</v>
      </c>
      <c r="L257" s="4">
        <f>SUMIF(J13:J256,"3",L13:L256)</f>
        <v>0</v>
      </c>
      <c r="M257" s="4">
        <f>SUMIF(J13:J256,"3",M13:M256)</f>
        <v>0</v>
      </c>
      <c r="N257" s="4">
        <f>SUMIF(J13:J256,"4",N13:N256)</f>
        <v>0</v>
      </c>
      <c r="O257" s="4">
        <f>SUMIF(J13:J256,"4",O13:O256)</f>
        <v>0</v>
      </c>
      <c r="P257" s="4">
        <f>SUMIF(J13:J256,"4",P13:P256)</f>
        <v>0</v>
      </c>
      <c r="Q257" s="4">
        <f>SUMIF(J13:J256,"4",Q13:Q256)</f>
        <v>0</v>
      </c>
      <c r="R257" s="4">
        <f>SUMIF(J13:J256,"4",R13:R256)</f>
        <v>0</v>
      </c>
      <c r="S257" s="4">
        <f>SUMIF(J13:J256,"4",S13:S256)</f>
        <v>0</v>
      </c>
    </row>
    <row r="258" spans="2:19" hidden="1" x14ac:dyDescent="0.25">
      <c r="B258" s="37" t="s">
        <v>155</v>
      </c>
    </row>
    <row r="259" spans="2:19" hidden="1" x14ac:dyDescent="0.25">
      <c r="B259" s="37" t="s">
        <v>156</v>
      </c>
      <c r="G259" s="4">
        <f>$K$257*1</f>
        <v>0</v>
      </c>
    </row>
    <row r="260" spans="2:19" hidden="1" x14ac:dyDescent="0.25">
      <c r="B260" s="37" t="s">
        <v>157</v>
      </c>
      <c r="G260" s="4">
        <f>$L$257*1</f>
        <v>0</v>
      </c>
    </row>
    <row r="261" spans="2:19" hidden="1" x14ac:dyDescent="0.25">
      <c r="B261" s="37" t="s">
        <v>158</v>
      </c>
      <c r="G261" s="4">
        <f>G257-G259-G260</f>
        <v>0</v>
      </c>
    </row>
    <row r="262" spans="2:19" hidden="1" x14ac:dyDescent="0.25">
      <c r="B262" s="37" t="s">
        <v>159</v>
      </c>
      <c r="E262" s="4">
        <f>IF("G"="Nu",0*1,0)</f>
        <v>0</v>
      </c>
      <c r="I262" s="4">
        <f>E262</f>
        <v>0</v>
      </c>
    </row>
    <row r="263" spans="2:19" hidden="1" x14ac:dyDescent="0.25">
      <c r="B263" s="37" t="s">
        <v>160</v>
      </c>
      <c r="D263" s="38" t="str">
        <f>CONCATENATE(TEXT(0,REPLACE("#.####",2,1,"."))," x")</f>
        <v>. x</v>
      </c>
      <c r="E263" s="4">
        <f>IF("G"="Nu",0*1,0)</f>
        <v>0</v>
      </c>
      <c r="I263" s="4">
        <f>E263*0</f>
        <v>0</v>
      </c>
    </row>
    <row r="264" spans="2:19" x14ac:dyDescent="0.25">
      <c r="B264" s="37" t="s">
        <v>161</v>
      </c>
      <c r="E264" s="4">
        <f>0</f>
        <v>0</v>
      </c>
      <c r="F264" s="4">
        <f>0</f>
        <v>0</v>
      </c>
      <c r="G264" s="4">
        <f>0</f>
        <v>0</v>
      </c>
      <c r="H264" s="4">
        <f>IF(H257=0,1,H275/H257)</f>
        <v>1</v>
      </c>
    </row>
    <row r="265" spans="2:19" x14ac:dyDescent="0.25">
      <c r="B265" s="39" t="s">
        <v>162</v>
      </c>
      <c r="C265" s="40"/>
      <c r="D265" s="41"/>
      <c r="E265" s="42"/>
      <c r="F265" s="42"/>
      <c r="G265" s="43"/>
      <c r="H265" s="32"/>
      <c r="I265" s="44"/>
    </row>
    <row r="266" spans="2:19" hidden="1" x14ac:dyDescent="0.25">
      <c r="B266" s="45" t="str">
        <f>CONCATENATE("  ","Impozit manopera        ")</f>
        <v xml:space="preserve">  Impozit manopera        </v>
      </c>
      <c r="D266" s="38">
        <f>0</f>
        <v>0</v>
      </c>
      <c r="F266" s="4">
        <f>F257*F264*D266</f>
        <v>0</v>
      </c>
      <c r="I266" s="46">
        <f t="shared" ref="I266:I273" si="0">F266</f>
        <v>0</v>
      </c>
    </row>
    <row r="267" spans="2:19" x14ac:dyDescent="0.25">
      <c r="B267" s="45" t="str">
        <f>CONCATENATE("  ","C.A.S.                  ")</f>
        <v xml:space="preserve">  C.A.S.                  </v>
      </c>
      <c r="D267" s="38">
        <f>0</f>
        <v>0</v>
      </c>
      <c r="F267" s="4">
        <f>(F257*F264+F266)*D267</f>
        <v>0</v>
      </c>
      <c r="I267" s="4">
        <f t="shared" si="0"/>
        <v>0</v>
      </c>
    </row>
    <row r="268" spans="2:19" x14ac:dyDescent="0.25">
      <c r="B268" s="45" t="str">
        <f>CONCATENATE("  ","C.A.S.S.                ")</f>
        <v xml:space="preserve">  C.A.S.S.                </v>
      </c>
      <c r="D268" s="38">
        <f>0</f>
        <v>0</v>
      </c>
      <c r="F268" s="4">
        <f>(F257*F264+F266)*D268</f>
        <v>0</v>
      </c>
      <c r="I268" s="4">
        <f t="shared" si="0"/>
        <v>0</v>
      </c>
    </row>
    <row r="269" spans="2:19" x14ac:dyDescent="0.25">
      <c r="B269" s="45" t="str">
        <f>CONCATENATE("  ","Aj.somaj                ")</f>
        <v xml:space="preserve">  Aj.somaj                </v>
      </c>
      <c r="D269" s="38">
        <f>0</f>
        <v>0</v>
      </c>
      <c r="F269" s="4">
        <f>(F257*F264+F266)*D269</f>
        <v>0</v>
      </c>
      <c r="I269" s="4">
        <f t="shared" si="0"/>
        <v>0</v>
      </c>
    </row>
    <row r="270" spans="2:19" x14ac:dyDescent="0.25">
      <c r="B270" s="45" t="str">
        <f>CONCATENATE("  ","Acc. munca, boli profes.")</f>
        <v xml:space="preserve">  Acc. munca, boli profes.</v>
      </c>
      <c r="D270" s="38">
        <f>0</f>
        <v>0</v>
      </c>
      <c r="F270" s="4">
        <f>(F257*F264+F266)*D270</f>
        <v>0</v>
      </c>
      <c r="I270" s="4">
        <f t="shared" si="0"/>
        <v>0</v>
      </c>
    </row>
    <row r="271" spans="2:19" x14ac:dyDescent="0.25">
      <c r="B271" s="45" t="str">
        <f>CONCATENATE("  ","Contr.Concedii Medicale ")</f>
        <v xml:space="preserve">  Contr.Concedii Medicale </v>
      </c>
      <c r="D271" s="38">
        <f>0</f>
        <v>0</v>
      </c>
      <c r="F271" s="4">
        <f>(F257*F264+F266)*D271</f>
        <v>0</v>
      </c>
      <c r="I271" s="4">
        <f t="shared" si="0"/>
        <v>0</v>
      </c>
    </row>
    <row r="272" spans="2:19" x14ac:dyDescent="0.25">
      <c r="B272" s="45" t="str">
        <f>CONCATENATE("  ","Comision ITM            ")</f>
        <v xml:space="preserve">  Comision ITM            </v>
      </c>
      <c r="D272" s="38">
        <f>0</f>
        <v>0</v>
      </c>
      <c r="F272" s="4">
        <f>(F257*F264+F266)*D272</f>
        <v>0</v>
      </c>
      <c r="I272" s="4">
        <f t="shared" si="0"/>
        <v>0</v>
      </c>
    </row>
    <row r="273" spans="1:9" x14ac:dyDescent="0.25">
      <c r="B273" s="45" t="str">
        <f>CONCATENATE("  ","Fond garantare salarii  ")</f>
        <v xml:space="preserve">  Fond garantare salarii  </v>
      </c>
      <c r="D273" s="38">
        <f>0</f>
        <v>0</v>
      </c>
      <c r="F273" s="4">
        <f>(F257*F264+F266)*D273</f>
        <v>0</v>
      </c>
      <c r="I273" s="4">
        <f t="shared" si="0"/>
        <v>0</v>
      </c>
    </row>
    <row r="274" spans="1:9" hidden="1" x14ac:dyDescent="0.25">
      <c r="B274" s="45" t="str">
        <f>CONCATENATE("  ","Chelt.tr.aprov.,depozit.")</f>
        <v xml:space="preserve">  Chelt.tr.aprov.,depozit.</v>
      </c>
      <c r="D274" s="38">
        <f>0</f>
        <v>0</v>
      </c>
      <c r="E274" s="4">
        <f>(E257+I262+I263)*E264*D274</f>
        <v>0</v>
      </c>
      <c r="I274" s="4">
        <f>E274</f>
        <v>0</v>
      </c>
    </row>
    <row r="275" spans="1:9" x14ac:dyDescent="0.25">
      <c r="B275" s="39" t="s">
        <v>163</v>
      </c>
      <c r="C275" s="40"/>
      <c r="D275" s="41"/>
      <c r="E275" s="44">
        <f>(E257+I262+I263)*E264+E274</f>
        <v>0</v>
      </c>
      <c r="F275" s="44">
        <f>F257*F264+F266+F267+F268+F269+F270+F271+F272+F273</f>
        <v>0</v>
      </c>
      <c r="G275" s="44">
        <f>G257*G264</f>
        <v>0</v>
      </c>
      <c r="H275" s="44">
        <f>($N$257*0+$O$257*0+$P$257*0)*1</f>
        <v>0</v>
      </c>
      <c r="I275" s="44">
        <f>SUM(E275:H275)</f>
        <v>0</v>
      </c>
    </row>
    <row r="276" spans="1:9" x14ac:dyDescent="0.25">
      <c r="B276" s="39" t="s">
        <v>164</v>
      </c>
      <c r="C276" s="40"/>
      <c r="D276" s="47">
        <f>0</f>
        <v>0</v>
      </c>
      <c r="E276" s="42" t="s">
        <v>165</v>
      </c>
      <c r="F276" s="42"/>
      <c r="G276" s="43"/>
      <c r="H276" s="32"/>
      <c r="I276" s="44">
        <f>I275*D276</f>
        <v>0</v>
      </c>
    </row>
    <row r="277" spans="1:9" x14ac:dyDescent="0.25">
      <c r="B277" s="39" t="s">
        <v>166</v>
      </c>
      <c r="C277" s="40"/>
      <c r="D277" s="47">
        <f>0</f>
        <v>0</v>
      </c>
      <c r="E277" s="42" t="s">
        <v>167</v>
      </c>
      <c r="F277" s="42"/>
      <c r="G277" s="43"/>
      <c r="H277" s="32"/>
      <c r="I277" s="44">
        <f>(I275+I276)*D277</f>
        <v>0</v>
      </c>
    </row>
    <row r="278" spans="1:9" hidden="1" x14ac:dyDescent="0.25">
      <c r="B278" s="37" t="s">
        <v>159</v>
      </c>
      <c r="D278" s="42" t="str">
        <f>CONCATENATE(TEXT(0,REPLACE("#.####",2,1,"."))," x")</f>
        <v>. x</v>
      </c>
      <c r="E278" s="4">
        <f>IF("G"="Nu",0*1,0)</f>
        <v>0</v>
      </c>
      <c r="I278" s="4">
        <f>E278*0</f>
        <v>0</v>
      </c>
    </row>
    <row r="279" spans="1:9" hidden="1" x14ac:dyDescent="0.25">
      <c r="B279" s="37" t="s">
        <v>160</v>
      </c>
      <c r="D279" s="38" t="str">
        <f>CONCATENATE(TEXT(0,REPLACE("#.####",2,1,"."))," x ",TEXT(0,REPLACE("#.####",2,1,"."))," x")</f>
        <v>. x . x</v>
      </c>
      <c r="E279" s="4">
        <f>IF("G"="Nu",0*1,0)</f>
        <v>0</v>
      </c>
      <c r="I279" s="4">
        <f>E279*0*0</f>
        <v>0</v>
      </c>
    </row>
    <row r="280" spans="1:9" x14ac:dyDescent="0.25">
      <c r="B280" s="39" t="s">
        <v>168</v>
      </c>
      <c r="C280" s="40"/>
      <c r="D280" s="49" t="s">
        <v>169</v>
      </c>
      <c r="E280" s="42"/>
      <c r="F280" s="42"/>
      <c r="G280" s="43"/>
      <c r="H280" s="32"/>
      <c r="I280" s="44">
        <f>I275+I276+I277+I278+I279</f>
        <v>0</v>
      </c>
    </row>
    <row r="281" spans="1:9" x14ac:dyDescent="0.25">
      <c r="B281" s="48"/>
      <c r="C281" s="40"/>
      <c r="D281" s="41"/>
      <c r="E281" s="42"/>
      <c r="F281" s="42"/>
      <c r="G281" s="43"/>
      <c r="H281" s="32"/>
      <c r="I281" s="44"/>
    </row>
    <row r="283" spans="1:9" x14ac:dyDescent="0.25">
      <c r="A283" s="51" t="s">
        <v>1699</v>
      </c>
    </row>
    <row r="284" spans="1:9" x14ac:dyDescent="0.25">
      <c r="A284" s="51" t="s">
        <v>1700</v>
      </c>
    </row>
  </sheetData>
  <mergeCells count="114">
    <mergeCell ref="A1:D1"/>
    <mergeCell ref="A2:I2"/>
    <mergeCell ref="A4:I4"/>
    <mergeCell ref="A5:I5"/>
    <mergeCell ref="A6:H6"/>
    <mergeCell ref="A15:G16"/>
    <mergeCell ref="A29:G29"/>
    <mergeCell ref="A30:I30"/>
    <mergeCell ref="A33:G34"/>
    <mergeCell ref="A35:G35"/>
    <mergeCell ref="A36:I36"/>
    <mergeCell ref="A39:G40"/>
    <mergeCell ref="A17:G17"/>
    <mergeCell ref="A18:I18"/>
    <mergeCell ref="A21:G22"/>
    <mergeCell ref="A23:G23"/>
    <mergeCell ref="A24:I24"/>
    <mergeCell ref="A27:G28"/>
    <mergeCell ref="A53:G53"/>
    <mergeCell ref="A54:I54"/>
    <mergeCell ref="A57:G58"/>
    <mergeCell ref="A59:G59"/>
    <mergeCell ref="A62:G63"/>
    <mergeCell ref="A64:G64"/>
    <mergeCell ref="A41:G41"/>
    <mergeCell ref="A42:I42"/>
    <mergeCell ref="A45:G46"/>
    <mergeCell ref="A47:G47"/>
    <mergeCell ref="A48:I48"/>
    <mergeCell ref="A51:G52"/>
    <mergeCell ref="A82:G83"/>
    <mergeCell ref="A84:G84"/>
    <mergeCell ref="A87:G88"/>
    <mergeCell ref="A89:G89"/>
    <mergeCell ref="A92:G93"/>
    <mergeCell ref="A94:G94"/>
    <mergeCell ref="A67:G68"/>
    <mergeCell ref="A69:G69"/>
    <mergeCell ref="A72:G73"/>
    <mergeCell ref="A74:G74"/>
    <mergeCell ref="A77:G78"/>
    <mergeCell ref="A79:G79"/>
    <mergeCell ref="A112:G113"/>
    <mergeCell ref="A114:G114"/>
    <mergeCell ref="A117:G118"/>
    <mergeCell ref="A119:G119"/>
    <mergeCell ref="A122:G123"/>
    <mergeCell ref="A124:G124"/>
    <mergeCell ref="A97:G98"/>
    <mergeCell ref="A99:G99"/>
    <mergeCell ref="A102:G103"/>
    <mergeCell ref="A104:G104"/>
    <mergeCell ref="A107:G108"/>
    <mergeCell ref="A109:G109"/>
    <mergeCell ref="A142:G143"/>
    <mergeCell ref="A144:G144"/>
    <mergeCell ref="A147:G148"/>
    <mergeCell ref="A149:G149"/>
    <mergeCell ref="A152:G153"/>
    <mergeCell ref="A154:G154"/>
    <mergeCell ref="A127:G128"/>
    <mergeCell ref="A129:G129"/>
    <mergeCell ref="A132:G133"/>
    <mergeCell ref="A134:G134"/>
    <mergeCell ref="A137:G138"/>
    <mergeCell ref="A139:G139"/>
    <mergeCell ref="A167:I167"/>
    <mergeCell ref="A170:G171"/>
    <mergeCell ref="A172:G172"/>
    <mergeCell ref="A173:I173"/>
    <mergeCell ref="A176:G177"/>
    <mergeCell ref="A178:G178"/>
    <mergeCell ref="A155:I155"/>
    <mergeCell ref="A158:G159"/>
    <mergeCell ref="A160:G160"/>
    <mergeCell ref="A161:I161"/>
    <mergeCell ref="A164:G165"/>
    <mergeCell ref="A166:G166"/>
    <mergeCell ref="A191:I191"/>
    <mergeCell ref="A194:G195"/>
    <mergeCell ref="A196:G196"/>
    <mergeCell ref="A197:I197"/>
    <mergeCell ref="A200:G201"/>
    <mergeCell ref="A202:G202"/>
    <mergeCell ref="A179:I179"/>
    <mergeCell ref="A182:G183"/>
    <mergeCell ref="A184:G184"/>
    <mergeCell ref="A185:I185"/>
    <mergeCell ref="A188:G189"/>
    <mergeCell ref="A190:G190"/>
    <mergeCell ref="A215:I215"/>
    <mergeCell ref="A218:G219"/>
    <mergeCell ref="A220:G220"/>
    <mergeCell ref="A221:I221"/>
    <mergeCell ref="A224:G225"/>
    <mergeCell ref="A226:G226"/>
    <mergeCell ref="A203:I203"/>
    <mergeCell ref="A206:G207"/>
    <mergeCell ref="A208:G208"/>
    <mergeCell ref="A209:I209"/>
    <mergeCell ref="A212:G213"/>
    <mergeCell ref="A214:G214"/>
    <mergeCell ref="A244:G245"/>
    <mergeCell ref="A246:G246"/>
    <mergeCell ref="A249:G250"/>
    <mergeCell ref="A251:G251"/>
    <mergeCell ref="A254:G255"/>
    <mergeCell ref="A256:G256"/>
    <mergeCell ref="A229:G230"/>
    <mergeCell ref="A231:G231"/>
    <mergeCell ref="A234:G235"/>
    <mergeCell ref="A236:G236"/>
    <mergeCell ref="A239:G240"/>
    <mergeCell ref="A241:G24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6" manualBreakCount="6">
    <brk id="48" max="16383" man="1"/>
    <brk id="89" max="16383" man="1"/>
    <brk id="134" max="16383" man="1"/>
    <brk id="179" max="16383" man="1"/>
    <brk id="221" max="16383" man="1"/>
    <brk id="28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T172"/>
  <sheetViews>
    <sheetView topLeftCell="A136" workbookViewId="0">
      <selection activeCell="T169" sqref="T169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1311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1312</v>
      </c>
      <c r="D13" s="26" t="s">
        <v>76</v>
      </c>
      <c r="E13" s="27"/>
      <c r="F13" s="27"/>
      <c r="G13" s="28">
        <v>1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1313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434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1314</v>
      </c>
      <c r="D18" s="5" t="s">
        <v>76</v>
      </c>
      <c r="G18" s="6">
        <v>9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1315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1316</v>
      </c>
      <c r="D23" s="5" t="s">
        <v>76</v>
      </c>
      <c r="G23" s="6">
        <v>5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1317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1318</v>
      </c>
      <c r="D28" s="5" t="s">
        <v>76</v>
      </c>
      <c r="G28" s="6">
        <v>1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1319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1320</v>
      </c>
      <c r="D33" s="5" t="s">
        <v>76</v>
      </c>
      <c r="G33" s="6">
        <v>1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1321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1322</v>
      </c>
      <c r="D38" s="5" t="s">
        <v>76</v>
      </c>
      <c r="G38" s="6">
        <v>1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1323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1324</v>
      </c>
      <c r="D43" s="5" t="s">
        <v>76</v>
      </c>
      <c r="G43" s="6">
        <v>1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1325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566</v>
      </c>
      <c r="D48" s="5" t="s">
        <v>76</v>
      </c>
      <c r="G48" s="6">
        <v>10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567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1326</v>
      </c>
      <c r="D53" s="5" t="s">
        <v>76</v>
      </c>
      <c r="G53" s="6">
        <v>3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1327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2" t="s">
        <v>1328</v>
      </c>
      <c r="B57" s="53"/>
      <c r="C57" s="53"/>
      <c r="D57" s="53"/>
      <c r="E57" s="53"/>
      <c r="F57" s="53"/>
      <c r="G57" s="53"/>
      <c r="H57" s="33"/>
      <c r="I57" s="34"/>
    </row>
    <row r="58" spans="1:9" x14ac:dyDescent="0.25">
      <c r="B58" s="2">
        <v>10</v>
      </c>
      <c r="C58" s="3" t="s">
        <v>1329</v>
      </c>
      <c r="D58" s="5" t="s">
        <v>76</v>
      </c>
      <c r="G58" s="6">
        <v>5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1330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11</v>
      </c>
      <c r="C63" s="3" t="s">
        <v>1331</v>
      </c>
      <c r="D63" s="5" t="s">
        <v>76</v>
      </c>
      <c r="G63" s="6">
        <v>5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1332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2" t="s">
        <v>27</v>
      </c>
      <c r="B67" s="53"/>
      <c r="C67" s="53"/>
      <c r="D67" s="53"/>
      <c r="E67" s="53"/>
      <c r="F67" s="53"/>
      <c r="G67" s="53"/>
      <c r="H67" s="33"/>
      <c r="I67" s="34"/>
    </row>
    <row r="68" spans="1:9" x14ac:dyDescent="0.25">
      <c r="B68" s="2">
        <v>12</v>
      </c>
      <c r="C68" s="3" t="s">
        <v>1333</v>
      </c>
      <c r="D68" s="5" t="s">
        <v>76</v>
      </c>
      <c r="G68" s="6">
        <v>1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54" t="s">
        <v>1334</v>
      </c>
      <c r="B70" s="55"/>
      <c r="C70" s="55"/>
      <c r="D70" s="55"/>
      <c r="E70" s="55"/>
      <c r="F70" s="55"/>
      <c r="G70" s="55"/>
    </row>
    <row r="71" spans="1:9" x14ac:dyDescent="0.25">
      <c r="A71" s="55"/>
      <c r="B71" s="55"/>
      <c r="C71" s="55"/>
      <c r="D71" s="55"/>
      <c r="E71" s="55"/>
      <c r="F71" s="55"/>
      <c r="G71" s="55"/>
    </row>
    <row r="72" spans="1:9" x14ac:dyDescent="0.25">
      <c r="A72" s="56" t="s">
        <v>27</v>
      </c>
      <c r="B72" s="57"/>
      <c r="C72" s="57"/>
      <c r="D72" s="57"/>
      <c r="E72" s="57"/>
      <c r="F72" s="57"/>
      <c r="G72" s="57"/>
      <c r="H72" s="35"/>
      <c r="I72" s="36"/>
    </row>
    <row r="73" spans="1:9" x14ac:dyDescent="0.25">
      <c r="A73" s="58" t="s">
        <v>1335</v>
      </c>
      <c r="B73" s="58"/>
      <c r="C73" s="58"/>
      <c r="D73" s="58"/>
      <c r="E73" s="58"/>
      <c r="F73" s="58"/>
      <c r="G73" s="58"/>
      <c r="H73" s="58"/>
      <c r="I73" s="58"/>
    </row>
    <row r="74" spans="1:9" x14ac:dyDescent="0.25">
      <c r="B74" s="2">
        <v>13</v>
      </c>
      <c r="C74" s="3" t="s">
        <v>1336</v>
      </c>
      <c r="D74" s="5" t="s">
        <v>76</v>
      </c>
      <c r="G74" s="6">
        <v>1</v>
      </c>
    </row>
    <row r="75" spans="1:9" x14ac:dyDescent="0.25">
      <c r="D75" s="31" t="str">
        <f>SUBSTITUTE("Sp.mat: 0.00%",".",IF(VALUE("1.2")=1.2,".",","),2)</f>
        <v>Sp.mat: 0.00%</v>
      </c>
      <c r="F75" s="31" t="str">
        <f>SUBSTITUTE("Sp.man: 0.00%",".",IF(VALUE("1.2")=1.2,".",","),2)</f>
        <v>Sp.man: 0.00%</v>
      </c>
      <c r="G75" s="31" t="str">
        <f>SUBSTITUTE("Sp.uti: 0.00%",".",IF(VALUE("1.2")=1.2,".",","),2)</f>
        <v>Sp.uti: 0.00%</v>
      </c>
    </row>
    <row r="76" spans="1:9" x14ac:dyDescent="0.25">
      <c r="A76" s="54" t="s">
        <v>1337</v>
      </c>
      <c r="B76" s="55"/>
      <c r="C76" s="55"/>
      <c r="D76" s="55"/>
      <c r="E76" s="55"/>
      <c r="F76" s="55"/>
      <c r="G76" s="55"/>
    </row>
    <row r="77" spans="1:9" x14ac:dyDescent="0.25">
      <c r="A77" s="55"/>
      <c r="B77" s="55"/>
      <c r="C77" s="55"/>
      <c r="D77" s="55"/>
      <c r="E77" s="55"/>
      <c r="F77" s="55"/>
      <c r="G77" s="55"/>
    </row>
    <row r="78" spans="1:9" x14ac:dyDescent="0.25">
      <c r="A78" s="52" t="s">
        <v>27</v>
      </c>
      <c r="B78" s="53"/>
      <c r="C78" s="53"/>
      <c r="D78" s="53"/>
      <c r="E78" s="53"/>
      <c r="F78" s="53"/>
      <c r="G78" s="53"/>
      <c r="H78" s="33"/>
      <c r="I78" s="34"/>
    </row>
    <row r="79" spans="1:9" x14ac:dyDescent="0.25">
      <c r="B79" s="2">
        <v>14</v>
      </c>
      <c r="C79" s="3" t="s">
        <v>1338</v>
      </c>
      <c r="D79" s="5" t="s">
        <v>76</v>
      </c>
      <c r="G79" s="6">
        <v>1</v>
      </c>
    </row>
    <row r="80" spans="1:9" x14ac:dyDescent="0.25">
      <c r="D80" s="31" t="str">
        <f>SUBSTITUTE("Sp.mat: 0.00%",".",IF(VALUE("1.2")=1.2,".",","),2)</f>
        <v>Sp.mat: 0.00%</v>
      </c>
      <c r="F80" s="31" t="str">
        <f>SUBSTITUTE("Sp.man: 0.00%",".",IF(VALUE("1.2")=1.2,".",","),2)</f>
        <v>Sp.man: 0.00%</v>
      </c>
      <c r="G80" s="31" t="str">
        <f>SUBSTITUTE("Sp.uti: 0.00%",".",IF(VALUE("1.2")=1.2,".",","),2)</f>
        <v>Sp.uti: 0.00%</v>
      </c>
    </row>
    <row r="81" spans="1:9" x14ac:dyDescent="0.25">
      <c r="A81" s="54" t="s">
        <v>1339</v>
      </c>
      <c r="B81" s="55"/>
      <c r="C81" s="55"/>
      <c r="D81" s="55"/>
      <c r="E81" s="55"/>
      <c r="F81" s="55"/>
      <c r="G81" s="55"/>
    </row>
    <row r="82" spans="1:9" x14ac:dyDescent="0.25">
      <c r="A82" s="55"/>
      <c r="B82" s="55"/>
      <c r="C82" s="55"/>
      <c r="D82" s="55"/>
      <c r="E82" s="55"/>
      <c r="F82" s="55"/>
      <c r="G82" s="55"/>
    </row>
    <row r="83" spans="1:9" x14ac:dyDescent="0.25">
      <c r="A83" s="56" t="s">
        <v>434</v>
      </c>
      <c r="B83" s="57"/>
      <c r="C83" s="57"/>
      <c r="D83" s="57"/>
      <c r="E83" s="57"/>
      <c r="F83" s="57"/>
      <c r="G83" s="57"/>
      <c r="H83" s="35"/>
      <c r="I83" s="36"/>
    </row>
    <row r="84" spans="1:9" x14ac:dyDescent="0.25">
      <c r="A84" s="58" t="s">
        <v>1335</v>
      </c>
      <c r="B84" s="58"/>
      <c r="C84" s="58"/>
      <c r="D84" s="58"/>
      <c r="E84" s="58"/>
      <c r="F84" s="58"/>
      <c r="G84" s="58"/>
      <c r="H84" s="58"/>
      <c r="I84" s="58"/>
    </row>
    <row r="85" spans="1:9" x14ac:dyDescent="0.25">
      <c r="B85" s="2">
        <v>15</v>
      </c>
      <c r="C85" s="3" t="s">
        <v>1340</v>
      </c>
      <c r="D85" s="5" t="s">
        <v>76</v>
      </c>
      <c r="G85" s="6">
        <v>1</v>
      </c>
    </row>
    <row r="86" spans="1: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4" t="s">
        <v>1341</v>
      </c>
      <c r="B87" s="55"/>
      <c r="C87" s="55"/>
      <c r="D87" s="55"/>
      <c r="E87" s="55"/>
      <c r="F87" s="55"/>
      <c r="G87" s="55"/>
    </row>
    <row r="88" spans="1:9" x14ac:dyDescent="0.25">
      <c r="A88" s="55"/>
      <c r="B88" s="55"/>
      <c r="C88" s="55"/>
      <c r="D88" s="55"/>
      <c r="E88" s="55"/>
      <c r="F88" s="55"/>
      <c r="G88" s="55"/>
    </row>
    <row r="89" spans="1:9" x14ac:dyDescent="0.25">
      <c r="A89" s="52" t="s">
        <v>27</v>
      </c>
      <c r="B89" s="53"/>
      <c r="C89" s="53"/>
      <c r="D89" s="53"/>
      <c r="E89" s="53"/>
      <c r="F89" s="53"/>
      <c r="G89" s="53"/>
      <c r="H89" s="33"/>
      <c r="I89" s="34"/>
    </row>
    <row r="90" spans="1:9" x14ac:dyDescent="0.25">
      <c r="B90" s="2">
        <v>16</v>
      </c>
      <c r="C90" s="3" t="s">
        <v>1342</v>
      </c>
      <c r="D90" s="5" t="s">
        <v>76</v>
      </c>
      <c r="G90" s="6">
        <v>3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4" t="s">
        <v>1343</v>
      </c>
      <c r="B92" s="55"/>
      <c r="C92" s="55"/>
      <c r="D92" s="55"/>
      <c r="E92" s="55"/>
      <c r="F92" s="55"/>
      <c r="G92" s="55"/>
    </row>
    <row r="93" spans="1:9" x14ac:dyDescent="0.25">
      <c r="A93" s="55"/>
      <c r="B93" s="55"/>
      <c r="C93" s="55"/>
      <c r="D93" s="55"/>
      <c r="E93" s="55"/>
      <c r="F93" s="55"/>
      <c r="G93" s="55"/>
    </row>
    <row r="94" spans="1:9" x14ac:dyDescent="0.25">
      <c r="A94" s="56" t="s">
        <v>27</v>
      </c>
      <c r="B94" s="57"/>
      <c r="C94" s="57"/>
      <c r="D94" s="57"/>
      <c r="E94" s="57"/>
      <c r="F94" s="57"/>
      <c r="G94" s="57"/>
      <c r="H94" s="35"/>
      <c r="I94" s="36"/>
    </row>
    <row r="95" spans="1:9" x14ac:dyDescent="0.25">
      <c r="A95" s="58" t="s">
        <v>1344</v>
      </c>
      <c r="B95" s="58"/>
      <c r="C95" s="58"/>
      <c r="D95" s="58"/>
      <c r="E95" s="58"/>
      <c r="F95" s="58"/>
      <c r="G95" s="58"/>
      <c r="H95" s="58"/>
      <c r="I95" s="58"/>
    </row>
    <row r="96" spans="1:9" x14ac:dyDescent="0.25">
      <c r="B96" s="2">
        <v>17</v>
      </c>
      <c r="C96" s="3" t="s">
        <v>1345</v>
      </c>
      <c r="D96" s="5" t="s">
        <v>76</v>
      </c>
      <c r="G96" s="6">
        <v>1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54" t="s">
        <v>1346</v>
      </c>
      <c r="B98" s="55"/>
      <c r="C98" s="55"/>
      <c r="D98" s="55"/>
      <c r="E98" s="55"/>
      <c r="F98" s="55"/>
      <c r="G98" s="55"/>
    </row>
    <row r="99" spans="1:9" x14ac:dyDescent="0.25">
      <c r="A99" s="55"/>
      <c r="B99" s="55"/>
      <c r="C99" s="55"/>
      <c r="D99" s="55"/>
      <c r="E99" s="55"/>
      <c r="F99" s="55"/>
      <c r="G99" s="55"/>
    </row>
    <row r="100" spans="1:9" x14ac:dyDescent="0.25">
      <c r="A100" s="56" t="s">
        <v>27</v>
      </c>
      <c r="B100" s="57"/>
      <c r="C100" s="57"/>
      <c r="D100" s="57"/>
      <c r="E100" s="57"/>
      <c r="F100" s="57"/>
      <c r="G100" s="57"/>
      <c r="H100" s="35"/>
      <c r="I100" s="36"/>
    </row>
    <row r="101" spans="1:9" x14ac:dyDescent="0.25">
      <c r="A101" s="59" t="s">
        <v>1347</v>
      </c>
      <c r="B101" s="59"/>
      <c r="C101" s="59"/>
      <c r="D101" s="59"/>
      <c r="E101" s="59"/>
      <c r="F101" s="59"/>
      <c r="G101" s="59"/>
      <c r="H101" s="59"/>
      <c r="I101" s="59"/>
    </row>
    <row r="102" spans="1:9" x14ac:dyDescent="0.25">
      <c r="A102" s="53" t="s">
        <v>1348</v>
      </c>
      <c r="B102" s="53"/>
      <c r="C102" s="53"/>
      <c r="D102" s="53"/>
      <c r="E102" s="53"/>
      <c r="F102" s="53"/>
      <c r="G102" s="53"/>
      <c r="H102" s="53"/>
      <c r="I102" s="53"/>
    </row>
    <row r="103" spans="1:9" x14ac:dyDescent="0.25">
      <c r="B103" s="2">
        <v>18</v>
      </c>
      <c r="C103" s="3" t="s">
        <v>1349</v>
      </c>
      <c r="D103" s="5" t="s">
        <v>76</v>
      </c>
      <c r="G103" s="6">
        <v>1</v>
      </c>
    </row>
    <row r="104" spans="1:9" x14ac:dyDescent="0.25">
      <c r="D104" s="31" t="str">
        <f>SUBSTITUTE("Sp.mat: 0.00%",".",IF(VALUE("1.2")=1.2,".",","),2)</f>
        <v>Sp.mat: 0.00%</v>
      </c>
      <c r="F104" s="31" t="str">
        <f>SUBSTITUTE("Sp.man: 0.00%",".",IF(VALUE("1.2")=1.2,".",","),2)</f>
        <v>Sp.man: 0.00%</v>
      </c>
      <c r="G104" s="31" t="str">
        <f>SUBSTITUTE("Sp.uti: 0.00%",".",IF(VALUE("1.2")=1.2,".",","),2)</f>
        <v>Sp.uti: 0.00%</v>
      </c>
    </row>
    <row r="105" spans="1:9" x14ac:dyDescent="0.25">
      <c r="A105" s="54" t="s">
        <v>1350</v>
      </c>
      <c r="B105" s="55"/>
      <c r="C105" s="55"/>
      <c r="D105" s="55"/>
      <c r="E105" s="55"/>
      <c r="F105" s="55"/>
      <c r="G105" s="55"/>
    </row>
    <row r="106" spans="1:9" x14ac:dyDescent="0.25">
      <c r="A106" s="55"/>
      <c r="B106" s="55"/>
      <c r="C106" s="55"/>
      <c r="D106" s="55"/>
      <c r="E106" s="55"/>
      <c r="F106" s="55"/>
      <c r="G106" s="55"/>
    </row>
    <row r="107" spans="1:9" x14ac:dyDescent="0.25">
      <c r="A107" s="56" t="s">
        <v>27</v>
      </c>
      <c r="B107" s="57"/>
      <c r="C107" s="57"/>
      <c r="D107" s="57"/>
      <c r="E107" s="57"/>
      <c r="F107" s="57"/>
      <c r="G107" s="57"/>
      <c r="H107" s="35"/>
      <c r="I107" s="36"/>
    </row>
    <row r="108" spans="1:9" x14ac:dyDescent="0.25">
      <c r="A108" s="58" t="s">
        <v>1351</v>
      </c>
      <c r="B108" s="58"/>
      <c r="C108" s="58"/>
      <c r="D108" s="58"/>
      <c r="E108" s="58"/>
      <c r="F108" s="58"/>
      <c r="G108" s="58"/>
      <c r="H108" s="58"/>
      <c r="I108" s="58"/>
    </row>
    <row r="109" spans="1:9" x14ac:dyDescent="0.25">
      <c r="B109" s="2">
        <v>19</v>
      </c>
      <c r="C109" s="3" t="s">
        <v>1352</v>
      </c>
      <c r="D109" s="5" t="s">
        <v>76</v>
      </c>
      <c r="G109" s="6">
        <v>1</v>
      </c>
    </row>
    <row r="110" spans="1:9" x14ac:dyDescent="0.25">
      <c r="D110" s="31" t="str">
        <f>SUBSTITUTE("Sp.mat: 0.00%",".",IF(VALUE("1.2")=1.2,".",","),2)</f>
        <v>Sp.mat: 0.00%</v>
      </c>
      <c r="F110" s="31" t="str">
        <f>SUBSTITUTE("Sp.man: 0.00%",".",IF(VALUE("1.2")=1.2,".",","),2)</f>
        <v>Sp.man: 0.00%</v>
      </c>
      <c r="G110" s="31" t="str">
        <f>SUBSTITUTE("Sp.uti: 0.00%",".",IF(VALUE("1.2")=1.2,".",","),2)</f>
        <v>Sp.uti: 0.00%</v>
      </c>
    </row>
    <row r="111" spans="1:9" x14ac:dyDescent="0.25">
      <c r="A111" s="54" t="s">
        <v>1353</v>
      </c>
      <c r="B111" s="55"/>
      <c r="C111" s="55"/>
      <c r="D111" s="55"/>
      <c r="E111" s="55"/>
      <c r="F111" s="55"/>
      <c r="G111" s="55"/>
    </row>
    <row r="112" spans="1:9" x14ac:dyDescent="0.25">
      <c r="A112" s="55"/>
      <c r="B112" s="55"/>
      <c r="C112" s="55"/>
      <c r="D112" s="55"/>
      <c r="E112" s="55"/>
      <c r="F112" s="55"/>
      <c r="G112" s="55"/>
    </row>
    <row r="113" spans="1:9" x14ac:dyDescent="0.25">
      <c r="A113" s="56" t="s">
        <v>1354</v>
      </c>
      <c r="B113" s="57"/>
      <c r="C113" s="57"/>
      <c r="D113" s="57"/>
      <c r="E113" s="57"/>
      <c r="F113" s="57"/>
      <c r="G113" s="57"/>
      <c r="H113" s="35"/>
      <c r="I113" s="36"/>
    </row>
    <row r="114" spans="1:9" x14ac:dyDescent="0.25">
      <c r="A114" s="58" t="s">
        <v>1355</v>
      </c>
      <c r="B114" s="58"/>
      <c r="C114" s="58"/>
      <c r="D114" s="58"/>
      <c r="E114" s="58"/>
      <c r="F114" s="58"/>
      <c r="G114" s="58"/>
      <c r="H114" s="58"/>
      <c r="I114" s="58"/>
    </row>
    <row r="115" spans="1:9" x14ac:dyDescent="0.25">
      <c r="B115" s="2">
        <v>20</v>
      </c>
      <c r="C115" s="3" t="s">
        <v>1356</v>
      </c>
      <c r="D115" s="5" t="s">
        <v>76</v>
      </c>
      <c r="G115" s="6">
        <v>37</v>
      </c>
    </row>
    <row r="116" spans="1:9" x14ac:dyDescent="0.25">
      <c r="D116" s="31" t="str">
        <f>SUBSTITUTE("Sp.mat: 0.00%",".",IF(VALUE("1.2")=1.2,".",","),2)</f>
        <v>Sp.mat: 0.00%</v>
      </c>
      <c r="F116" s="31" t="str">
        <f>SUBSTITUTE("Sp.man: 0.00%",".",IF(VALUE("1.2")=1.2,".",","),2)</f>
        <v>Sp.man: 0.00%</v>
      </c>
      <c r="G116" s="31" t="str">
        <f>SUBSTITUTE("Sp.uti: 0.00%",".",IF(VALUE("1.2")=1.2,".",","),2)</f>
        <v>Sp.uti: 0.00%</v>
      </c>
    </row>
    <row r="117" spans="1:9" x14ac:dyDescent="0.25">
      <c r="A117" s="54" t="s">
        <v>1357</v>
      </c>
      <c r="B117" s="55"/>
      <c r="C117" s="55"/>
      <c r="D117" s="55"/>
      <c r="E117" s="55"/>
      <c r="F117" s="55"/>
      <c r="G117" s="55"/>
    </row>
    <row r="118" spans="1:9" x14ac:dyDescent="0.25">
      <c r="A118" s="55"/>
      <c r="B118" s="55"/>
      <c r="C118" s="55"/>
      <c r="D118" s="55"/>
      <c r="E118" s="55"/>
      <c r="F118" s="55"/>
      <c r="G118" s="55"/>
    </row>
    <row r="119" spans="1:9" x14ac:dyDescent="0.25">
      <c r="A119" s="52" t="s">
        <v>195</v>
      </c>
      <c r="B119" s="53"/>
      <c r="C119" s="53"/>
      <c r="D119" s="53"/>
      <c r="E119" s="53"/>
      <c r="F119" s="53"/>
      <c r="G119" s="53"/>
      <c r="H119" s="33"/>
      <c r="I119" s="34"/>
    </row>
    <row r="120" spans="1:9" x14ac:dyDescent="0.25">
      <c r="B120" s="2">
        <v>21</v>
      </c>
      <c r="C120" s="3" t="s">
        <v>1358</v>
      </c>
      <c r="D120" s="5" t="s">
        <v>76</v>
      </c>
      <c r="G120" s="6">
        <v>21</v>
      </c>
    </row>
    <row r="121" spans="1:9" x14ac:dyDescent="0.25">
      <c r="D121" s="31" t="str">
        <f>SUBSTITUTE("Sp.mat: 0.00%",".",IF(VALUE("1.2")=1.2,".",","),2)</f>
        <v>Sp.mat: 0.00%</v>
      </c>
      <c r="F121" s="31" t="str">
        <f>SUBSTITUTE("Sp.man: 0.00%",".",IF(VALUE("1.2")=1.2,".",","),2)</f>
        <v>Sp.man: 0.00%</v>
      </c>
      <c r="G121" s="31" t="str">
        <f>SUBSTITUTE("Sp.uti: 0.00%",".",IF(VALUE("1.2")=1.2,".",","),2)</f>
        <v>Sp.uti: 0.00%</v>
      </c>
    </row>
    <row r="122" spans="1:9" x14ac:dyDescent="0.25">
      <c r="A122" s="54" t="s">
        <v>1359</v>
      </c>
      <c r="B122" s="55"/>
      <c r="C122" s="55"/>
      <c r="D122" s="55"/>
      <c r="E122" s="55"/>
      <c r="F122" s="55"/>
      <c r="G122" s="55"/>
    </row>
    <row r="123" spans="1:9" x14ac:dyDescent="0.25">
      <c r="A123" s="55"/>
      <c r="B123" s="55"/>
      <c r="C123" s="55"/>
      <c r="D123" s="55"/>
      <c r="E123" s="55"/>
      <c r="F123" s="55"/>
      <c r="G123" s="55"/>
    </row>
    <row r="124" spans="1:9" x14ac:dyDescent="0.25">
      <c r="A124" s="52" t="s">
        <v>27</v>
      </c>
      <c r="B124" s="53"/>
      <c r="C124" s="53"/>
      <c r="D124" s="53"/>
      <c r="E124" s="53"/>
      <c r="F124" s="53"/>
      <c r="G124" s="53"/>
      <c r="H124" s="33"/>
      <c r="I124" s="34"/>
    </row>
    <row r="125" spans="1:9" x14ac:dyDescent="0.25">
      <c r="B125" s="2">
        <v>22</v>
      </c>
      <c r="C125" s="3" t="s">
        <v>1360</v>
      </c>
      <c r="D125" s="5" t="s">
        <v>76</v>
      </c>
      <c r="G125" s="6">
        <v>12</v>
      </c>
    </row>
    <row r="126" spans="1:9" x14ac:dyDescent="0.25">
      <c r="D126" s="31" t="str">
        <f>SUBSTITUTE("Sp.mat: 0.00%",".",IF(VALUE("1.2")=1.2,".",","),2)</f>
        <v>Sp.mat: 0.00%</v>
      </c>
      <c r="F126" s="31" t="str">
        <f>SUBSTITUTE("Sp.man: 0.00%",".",IF(VALUE("1.2")=1.2,".",","),2)</f>
        <v>Sp.man: 0.00%</v>
      </c>
      <c r="G126" s="31" t="str">
        <f>SUBSTITUTE("Sp.uti: 0.00%",".",IF(VALUE("1.2")=1.2,".",","),2)</f>
        <v>Sp.uti: 0.00%</v>
      </c>
    </row>
    <row r="127" spans="1:9" x14ac:dyDescent="0.25">
      <c r="A127" s="54" t="s">
        <v>1361</v>
      </c>
      <c r="B127" s="55"/>
      <c r="C127" s="55"/>
      <c r="D127" s="55"/>
      <c r="E127" s="55"/>
      <c r="F127" s="55"/>
      <c r="G127" s="55"/>
    </row>
    <row r="128" spans="1:9" x14ac:dyDescent="0.25">
      <c r="A128" s="55"/>
      <c r="B128" s="55"/>
      <c r="C128" s="55"/>
      <c r="D128" s="55"/>
      <c r="E128" s="55"/>
      <c r="F128" s="55"/>
      <c r="G128" s="55"/>
    </row>
    <row r="129" spans="1:9" x14ac:dyDescent="0.25">
      <c r="A129" s="52" t="s">
        <v>27</v>
      </c>
      <c r="B129" s="53"/>
      <c r="C129" s="53"/>
      <c r="D129" s="53"/>
      <c r="E129" s="53"/>
      <c r="F129" s="53"/>
      <c r="G129" s="53"/>
      <c r="H129" s="33"/>
      <c r="I129" s="34"/>
    </row>
    <row r="130" spans="1:9" x14ac:dyDescent="0.25">
      <c r="B130" s="2">
        <v>23</v>
      </c>
      <c r="C130" s="3" t="s">
        <v>1362</v>
      </c>
      <c r="D130" s="5" t="s">
        <v>76</v>
      </c>
      <c r="G130" s="6">
        <v>4</v>
      </c>
    </row>
    <row r="131" spans="1:9" x14ac:dyDescent="0.25">
      <c r="D131" s="31" t="str">
        <f>SUBSTITUTE("Sp.mat: 0.00%",".",IF(VALUE("1.2")=1.2,".",","),2)</f>
        <v>Sp.mat: 0.00%</v>
      </c>
      <c r="F131" s="31" t="str">
        <f>SUBSTITUTE("Sp.man: 0.00%",".",IF(VALUE("1.2")=1.2,".",","),2)</f>
        <v>Sp.man: 0.00%</v>
      </c>
      <c r="G131" s="31" t="str">
        <f>SUBSTITUTE("Sp.uti: 0.00%",".",IF(VALUE("1.2")=1.2,".",","),2)</f>
        <v>Sp.uti: 0.00%</v>
      </c>
    </row>
    <row r="132" spans="1:9" x14ac:dyDescent="0.25">
      <c r="A132" s="54" t="s">
        <v>1363</v>
      </c>
      <c r="B132" s="55"/>
      <c r="C132" s="55"/>
      <c r="D132" s="55"/>
      <c r="E132" s="55"/>
      <c r="F132" s="55"/>
      <c r="G132" s="55"/>
    </row>
    <row r="133" spans="1:9" x14ac:dyDescent="0.25">
      <c r="A133" s="55"/>
      <c r="B133" s="55"/>
      <c r="C133" s="55"/>
      <c r="D133" s="55"/>
      <c r="E133" s="55"/>
      <c r="F133" s="55"/>
      <c r="G133" s="55"/>
    </row>
    <row r="134" spans="1:9" x14ac:dyDescent="0.25">
      <c r="A134" s="52" t="s">
        <v>27</v>
      </c>
      <c r="B134" s="53"/>
      <c r="C134" s="53"/>
      <c r="D134" s="53"/>
      <c r="E134" s="53"/>
      <c r="F134" s="53"/>
      <c r="G134" s="53"/>
      <c r="H134" s="33"/>
      <c r="I134" s="34"/>
    </row>
    <row r="135" spans="1:9" x14ac:dyDescent="0.25">
      <c r="B135" s="2">
        <v>24</v>
      </c>
      <c r="C135" s="3" t="s">
        <v>1364</v>
      </c>
      <c r="D135" s="5" t="s">
        <v>76</v>
      </c>
      <c r="G135" s="6">
        <v>1</v>
      </c>
    </row>
    <row r="136" spans="1:9" x14ac:dyDescent="0.25">
      <c r="D136" s="31" t="str">
        <f>SUBSTITUTE("Sp.mat: 0.00%",".",IF(VALUE("1.2")=1.2,".",","),2)</f>
        <v>Sp.mat: 0.00%</v>
      </c>
      <c r="F136" s="31" t="str">
        <f>SUBSTITUTE("Sp.man: 0.00%",".",IF(VALUE("1.2")=1.2,".",","),2)</f>
        <v>Sp.man: 0.00%</v>
      </c>
      <c r="G136" s="31" t="str">
        <f>SUBSTITUTE("Sp.uti: 0.00%",".",IF(VALUE("1.2")=1.2,".",","),2)</f>
        <v>Sp.uti: 0.00%</v>
      </c>
    </row>
    <row r="137" spans="1:9" x14ac:dyDescent="0.25">
      <c r="A137" s="54" t="s">
        <v>1365</v>
      </c>
      <c r="B137" s="55"/>
      <c r="C137" s="55"/>
      <c r="D137" s="55"/>
      <c r="E137" s="55"/>
      <c r="F137" s="55"/>
      <c r="G137" s="55"/>
    </row>
    <row r="138" spans="1:9" x14ac:dyDescent="0.25">
      <c r="A138" s="55"/>
      <c r="B138" s="55"/>
      <c r="C138" s="55"/>
      <c r="D138" s="55"/>
      <c r="E138" s="55"/>
      <c r="F138" s="55"/>
      <c r="G138" s="55"/>
    </row>
    <row r="139" spans="1:9" x14ac:dyDescent="0.25">
      <c r="A139" s="52" t="s">
        <v>27</v>
      </c>
      <c r="B139" s="53"/>
      <c r="C139" s="53"/>
      <c r="D139" s="53"/>
      <c r="E139" s="53"/>
      <c r="F139" s="53"/>
      <c r="G139" s="53"/>
      <c r="H139" s="33"/>
      <c r="I139" s="34"/>
    </row>
    <row r="140" spans="1:9" x14ac:dyDescent="0.25">
      <c r="B140" s="2">
        <v>25</v>
      </c>
      <c r="C140" s="3" t="s">
        <v>1366</v>
      </c>
      <c r="D140" s="5" t="s">
        <v>76</v>
      </c>
      <c r="G140" s="6">
        <v>5</v>
      </c>
    </row>
    <row r="141" spans="1:9" x14ac:dyDescent="0.25">
      <c r="D141" s="31" t="str">
        <f>SUBSTITUTE("Sp.mat: 0.00%",".",IF(VALUE("1.2")=1.2,".",","),2)</f>
        <v>Sp.mat: 0.00%</v>
      </c>
      <c r="F141" s="31" t="str">
        <f>SUBSTITUTE("Sp.man: 0.00%",".",IF(VALUE("1.2")=1.2,".",","),2)</f>
        <v>Sp.man: 0.00%</v>
      </c>
      <c r="G141" s="31" t="str">
        <f>SUBSTITUTE("Sp.uti: 0.00%",".",IF(VALUE("1.2")=1.2,".",","),2)</f>
        <v>Sp.uti: 0.00%</v>
      </c>
    </row>
    <row r="142" spans="1:9" x14ac:dyDescent="0.25">
      <c r="A142" s="54" t="s">
        <v>1367</v>
      </c>
      <c r="B142" s="55"/>
      <c r="C142" s="55"/>
      <c r="D142" s="55"/>
      <c r="E142" s="55"/>
      <c r="F142" s="55"/>
      <c r="G142" s="55"/>
    </row>
    <row r="143" spans="1:9" x14ac:dyDescent="0.25">
      <c r="A143" s="55"/>
      <c r="B143" s="55"/>
      <c r="C143" s="55"/>
      <c r="D143" s="55"/>
      <c r="E143" s="55"/>
      <c r="F143" s="55"/>
      <c r="G143" s="55"/>
    </row>
    <row r="144" spans="1:9" x14ac:dyDescent="0.25">
      <c r="A144" s="52" t="s">
        <v>27</v>
      </c>
      <c r="B144" s="53"/>
      <c r="C144" s="53"/>
      <c r="D144" s="53"/>
      <c r="E144" s="53"/>
      <c r="F144" s="53"/>
      <c r="G144" s="53"/>
      <c r="H144" s="33"/>
      <c r="I144" s="34"/>
    </row>
    <row r="145" spans="2:19" x14ac:dyDescent="0.25">
      <c r="B145" s="37" t="s">
        <v>154</v>
      </c>
      <c r="E145" s="4">
        <f>SUMIF(J13:J144,"1",I13:I144)</f>
        <v>0</v>
      </c>
      <c r="F145" s="4">
        <f>SUMIF(J13:J144,"2",I13:I144)</f>
        <v>0</v>
      </c>
      <c r="G145" s="4">
        <f>SUMIF(J13:J144,"3",I13:I144)</f>
        <v>0</v>
      </c>
      <c r="H145" s="4">
        <f>SUMIF(J13:J144,"4",I13:I144)</f>
        <v>0</v>
      </c>
      <c r="I145" s="4">
        <f>SUMIF(J13:J144,"5",I13:I144)</f>
        <v>0</v>
      </c>
      <c r="K145" s="4">
        <f>SUMIF(J13:J144,"3",K13:K144)</f>
        <v>0</v>
      </c>
      <c r="L145" s="4">
        <f>SUMIF(J13:J144,"3",L13:L144)</f>
        <v>0</v>
      </c>
      <c r="M145" s="4">
        <f>SUMIF(J13:J144,"3",M13:M144)</f>
        <v>0</v>
      </c>
      <c r="N145" s="4">
        <f>SUMIF(J13:J144,"4",N13:N144)</f>
        <v>0</v>
      </c>
      <c r="O145" s="4">
        <f>SUMIF(J13:J144,"4",O13:O144)</f>
        <v>0</v>
      </c>
      <c r="P145" s="4">
        <f>SUMIF(J13:J144,"4",P13:P144)</f>
        <v>0</v>
      </c>
      <c r="Q145" s="4">
        <f>SUMIF(J13:J144,"4",Q13:Q144)</f>
        <v>0</v>
      </c>
      <c r="R145" s="4">
        <f>SUMIF(J13:J144,"4",R13:R144)</f>
        <v>0</v>
      </c>
      <c r="S145" s="4">
        <f>SUMIF(J13:J144,"4",S13:S144)</f>
        <v>0</v>
      </c>
    </row>
    <row r="146" spans="2:19" hidden="1" x14ac:dyDescent="0.25">
      <c r="B146" s="37" t="s">
        <v>155</v>
      </c>
    </row>
    <row r="147" spans="2:19" hidden="1" x14ac:dyDescent="0.25">
      <c r="B147" s="37" t="s">
        <v>156</v>
      </c>
      <c r="G147" s="4">
        <f>$K$145*1</f>
        <v>0</v>
      </c>
    </row>
    <row r="148" spans="2:19" hidden="1" x14ac:dyDescent="0.25">
      <c r="B148" s="37" t="s">
        <v>157</v>
      </c>
      <c r="G148" s="4">
        <f>$L$145*1</f>
        <v>0</v>
      </c>
    </row>
    <row r="149" spans="2:19" hidden="1" x14ac:dyDescent="0.25">
      <c r="B149" s="37" t="s">
        <v>158</v>
      </c>
      <c r="G149" s="4">
        <f>G145-G147-G148</f>
        <v>0</v>
      </c>
    </row>
    <row r="150" spans="2:19" hidden="1" x14ac:dyDescent="0.25">
      <c r="B150" s="37" t="s">
        <v>159</v>
      </c>
      <c r="E150" s="4">
        <f>IF("G"="Nu",0*1,0)</f>
        <v>0</v>
      </c>
      <c r="I150" s="4">
        <f>E150</f>
        <v>0</v>
      </c>
    </row>
    <row r="151" spans="2:19" hidden="1" x14ac:dyDescent="0.25">
      <c r="B151" s="37" t="s">
        <v>160</v>
      </c>
      <c r="D151" s="38" t="str">
        <f>CONCATENATE(TEXT(0,REPLACE("#.####",2,1,"."))," x")</f>
        <v>. x</v>
      </c>
      <c r="E151" s="4">
        <f>IF("G"="Nu",0*1,0)</f>
        <v>0</v>
      </c>
      <c r="I151" s="4">
        <f>E151*0</f>
        <v>0</v>
      </c>
    </row>
    <row r="152" spans="2:19" x14ac:dyDescent="0.25">
      <c r="B152" s="37" t="s">
        <v>161</v>
      </c>
      <c r="E152" s="4">
        <f>0</f>
        <v>0</v>
      </c>
      <c r="F152" s="4">
        <f>0</f>
        <v>0</v>
      </c>
      <c r="G152" s="4">
        <f>0</f>
        <v>0</v>
      </c>
      <c r="H152" s="4">
        <f>IF(H145=0,1,H163/H145)</f>
        <v>1</v>
      </c>
    </row>
    <row r="153" spans="2:19" x14ac:dyDescent="0.25">
      <c r="B153" s="39" t="s">
        <v>162</v>
      </c>
      <c r="C153" s="40"/>
      <c r="D153" s="41"/>
      <c r="E153" s="42"/>
      <c r="F153" s="42"/>
      <c r="G153" s="43"/>
      <c r="H153" s="32"/>
      <c r="I153" s="44"/>
    </row>
    <row r="154" spans="2:19" hidden="1" x14ac:dyDescent="0.25">
      <c r="B154" s="45" t="str">
        <f>CONCATENATE("  ","Impozit manopera        ")</f>
        <v xml:space="preserve">  Impozit manopera        </v>
      </c>
      <c r="D154" s="38">
        <f>0</f>
        <v>0</v>
      </c>
      <c r="F154" s="4">
        <f>F145*F152*D154</f>
        <v>0</v>
      </c>
      <c r="I154" s="46">
        <f t="shared" ref="I154:I161" si="0">F154</f>
        <v>0</v>
      </c>
    </row>
    <row r="155" spans="2:19" x14ac:dyDescent="0.25">
      <c r="B155" s="45" t="str">
        <f>CONCATENATE("  ","C.A.S.                  ")</f>
        <v xml:space="preserve">  C.A.S.                  </v>
      </c>
      <c r="D155" s="38">
        <f>0</f>
        <v>0</v>
      </c>
      <c r="F155" s="4">
        <f>(F145*F152+F154)*D155</f>
        <v>0</v>
      </c>
      <c r="I155" s="4">
        <f t="shared" si="0"/>
        <v>0</v>
      </c>
    </row>
    <row r="156" spans="2:19" x14ac:dyDescent="0.25">
      <c r="B156" s="45" t="str">
        <f>CONCATENATE("  ","C.A.S.S.                ")</f>
        <v xml:space="preserve">  C.A.S.S.                </v>
      </c>
      <c r="D156" s="38">
        <f>0</f>
        <v>0</v>
      </c>
      <c r="F156" s="4">
        <f>(F145*F152+F154)*D156</f>
        <v>0</v>
      </c>
      <c r="I156" s="4">
        <f t="shared" si="0"/>
        <v>0</v>
      </c>
    </row>
    <row r="157" spans="2:19" x14ac:dyDescent="0.25">
      <c r="B157" s="45" t="str">
        <f>CONCATENATE("  ","Aj.somaj                ")</f>
        <v xml:space="preserve">  Aj.somaj                </v>
      </c>
      <c r="D157" s="38">
        <f>0</f>
        <v>0</v>
      </c>
      <c r="F157" s="4">
        <f>(F145*F152+F154)*D157</f>
        <v>0</v>
      </c>
      <c r="I157" s="4">
        <f t="shared" si="0"/>
        <v>0</v>
      </c>
    </row>
    <row r="158" spans="2:19" x14ac:dyDescent="0.25">
      <c r="B158" s="45" t="str">
        <f>CONCATENATE("  ","Acc. munca, boli profes.")</f>
        <v xml:space="preserve">  Acc. munca, boli profes.</v>
      </c>
      <c r="D158" s="38">
        <f>0</f>
        <v>0</v>
      </c>
      <c r="F158" s="4">
        <f>(F145*F152+F154)*D158</f>
        <v>0</v>
      </c>
      <c r="I158" s="4">
        <f t="shared" si="0"/>
        <v>0</v>
      </c>
    </row>
    <row r="159" spans="2:19" x14ac:dyDescent="0.25">
      <c r="B159" s="45" t="str">
        <f>CONCATENATE("  ","Contr.Concedii Medicale ")</f>
        <v xml:space="preserve">  Contr.Concedii Medicale </v>
      </c>
      <c r="D159" s="38">
        <f>0</f>
        <v>0</v>
      </c>
      <c r="F159" s="4">
        <f>(F145*F152+F154)*D159</f>
        <v>0</v>
      </c>
      <c r="I159" s="4">
        <f t="shared" si="0"/>
        <v>0</v>
      </c>
    </row>
    <row r="160" spans="2:19" x14ac:dyDescent="0.25">
      <c r="B160" s="45" t="str">
        <f>CONCATENATE("  ","Comision ITM            ")</f>
        <v xml:space="preserve">  Comision ITM            </v>
      </c>
      <c r="D160" s="38">
        <f>0</f>
        <v>0</v>
      </c>
      <c r="F160" s="4">
        <f>(F145*F152+F154)*D160</f>
        <v>0</v>
      </c>
      <c r="I160" s="4">
        <f t="shared" si="0"/>
        <v>0</v>
      </c>
    </row>
    <row r="161" spans="1:9" x14ac:dyDescent="0.25">
      <c r="B161" s="45" t="str">
        <f>CONCATENATE("  ","Fond garantare salarii  ")</f>
        <v xml:space="preserve">  Fond garantare salarii  </v>
      </c>
      <c r="D161" s="38">
        <f>0</f>
        <v>0</v>
      </c>
      <c r="F161" s="4">
        <f>(F145*F152+F154)*D161</f>
        <v>0</v>
      </c>
      <c r="I161" s="4">
        <f t="shared" si="0"/>
        <v>0</v>
      </c>
    </row>
    <row r="162" spans="1:9" hidden="1" x14ac:dyDescent="0.25">
      <c r="B162" s="45" t="str">
        <f>CONCATENATE("  ","Chelt.tr.aprov.,depozit.")</f>
        <v xml:space="preserve">  Chelt.tr.aprov.,depozit.</v>
      </c>
      <c r="D162" s="38">
        <f>0</f>
        <v>0</v>
      </c>
      <c r="E162" s="4">
        <f>(E145+I150+I151)*E152*D162</f>
        <v>0</v>
      </c>
      <c r="I162" s="4">
        <f>E162</f>
        <v>0</v>
      </c>
    </row>
    <row r="163" spans="1:9" x14ac:dyDescent="0.25">
      <c r="B163" s="39" t="s">
        <v>163</v>
      </c>
      <c r="C163" s="40"/>
      <c r="D163" s="41"/>
      <c r="E163" s="44">
        <f>(E145+I150+I151)*E152+E162</f>
        <v>0</v>
      </c>
      <c r="F163" s="44">
        <f>F145*F152+F154+F155+F156+F157+F158+F159+F160+F161</f>
        <v>0</v>
      </c>
      <c r="G163" s="44">
        <f>G145*G152</f>
        <v>0</v>
      </c>
      <c r="H163" s="44">
        <f>($N$145*0+$O$145*0+$P$145*0)*1</f>
        <v>0</v>
      </c>
      <c r="I163" s="44">
        <f>SUM(E163:H163)</f>
        <v>0</v>
      </c>
    </row>
    <row r="164" spans="1:9" x14ac:dyDescent="0.25">
      <c r="B164" s="39" t="s">
        <v>164</v>
      </c>
      <c r="C164" s="40"/>
      <c r="D164" s="47">
        <f>0</f>
        <v>0</v>
      </c>
      <c r="E164" s="42" t="s">
        <v>165</v>
      </c>
      <c r="F164" s="42"/>
      <c r="G164" s="43"/>
      <c r="H164" s="32"/>
      <c r="I164" s="44">
        <f>I163*D164</f>
        <v>0</v>
      </c>
    </row>
    <row r="165" spans="1:9" x14ac:dyDescent="0.25">
      <c r="B165" s="39" t="s">
        <v>166</v>
      </c>
      <c r="C165" s="40"/>
      <c r="D165" s="47">
        <f>0</f>
        <v>0</v>
      </c>
      <c r="E165" s="42" t="s">
        <v>167</v>
      </c>
      <c r="F165" s="42"/>
      <c r="G165" s="43"/>
      <c r="H165" s="32"/>
      <c r="I165" s="44">
        <f>(I163+I164)*D165</f>
        <v>0</v>
      </c>
    </row>
    <row r="166" spans="1:9" hidden="1" x14ac:dyDescent="0.25">
      <c r="B166" s="37" t="s">
        <v>159</v>
      </c>
      <c r="D166" s="42" t="str">
        <f>CONCATENATE(TEXT(0,REPLACE("#.####",2,1,"."))," x")</f>
        <v>. x</v>
      </c>
      <c r="E166" s="4">
        <f>IF("G"="Nu",0*1,0)</f>
        <v>0</v>
      </c>
      <c r="I166" s="4">
        <f>E166*0</f>
        <v>0</v>
      </c>
    </row>
    <row r="167" spans="1:9" hidden="1" x14ac:dyDescent="0.25">
      <c r="B167" s="37" t="s">
        <v>160</v>
      </c>
      <c r="D167" s="38" t="str">
        <f>CONCATENATE(TEXT(0,REPLACE("#.####",2,1,"."))," x ",TEXT(0,REPLACE("#.####",2,1,"."))," x")</f>
        <v>. x . x</v>
      </c>
      <c r="E167" s="4">
        <f>IF("G"="Nu",0*1,0)</f>
        <v>0</v>
      </c>
      <c r="I167" s="4">
        <f>E167*0*0</f>
        <v>0</v>
      </c>
    </row>
    <row r="168" spans="1:9" x14ac:dyDescent="0.25">
      <c r="B168" s="39" t="s">
        <v>168</v>
      </c>
      <c r="C168" s="40"/>
      <c r="D168" s="49" t="s">
        <v>169</v>
      </c>
      <c r="E168" s="42"/>
      <c r="F168" s="42"/>
      <c r="G168" s="43"/>
      <c r="H168" s="32"/>
      <c r="I168" s="44">
        <f>I163+I164+I165+I166+I167</f>
        <v>0</v>
      </c>
    </row>
    <row r="169" spans="1:9" x14ac:dyDescent="0.25">
      <c r="B169" s="48"/>
      <c r="C169" s="40"/>
      <c r="D169" s="41"/>
      <c r="E169" s="42"/>
      <c r="F169" s="42"/>
      <c r="G169" s="43"/>
      <c r="H169" s="32"/>
      <c r="I169" s="44"/>
    </row>
    <row r="171" spans="1:9" x14ac:dyDescent="0.25">
      <c r="A171" s="51" t="s">
        <v>1699</v>
      </c>
    </row>
    <row r="172" spans="1:9" x14ac:dyDescent="0.25">
      <c r="A172" s="51" t="s">
        <v>1700</v>
      </c>
    </row>
  </sheetData>
  <mergeCells count="62">
    <mergeCell ref="A15:G16"/>
    <mergeCell ref="A1:D1"/>
    <mergeCell ref="A2:I2"/>
    <mergeCell ref="A4:I4"/>
    <mergeCell ref="A5:I5"/>
    <mergeCell ref="A6:H6"/>
    <mergeCell ref="A45:G46"/>
    <mergeCell ref="A17:G17"/>
    <mergeCell ref="A20:G21"/>
    <mergeCell ref="A22:G22"/>
    <mergeCell ref="A25:G26"/>
    <mergeCell ref="A27:G27"/>
    <mergeCell ref="A30:G31"/>
    <mergeCell ref="A32:G32"/>
    <mergeCell ref="A35:G36"/>
    <mergeCell ref="A37:G37"/>
    <mergeCell ref="A40:G41"/>
    <mergeCell ref="A42:G42"/>
    <mergeCell ref="A73:I73"/>
    <mergeCell ref="A47:G47"/>
    <mergeCell ref="A50:G51"/>
    <mergeCell ref="A52:G52"/>
    <mergeCell ref="A55:G56"/>
    <mergeCell ref="A57:G57"/>
    <mergeCell ref="A60:G61"/>
    <mergeCell ref="A62:G62"/>
    <mergeCell ref="A65:G66"/>
    <mergeCell ref="A67:G67"/>
    <mergeCell ref="A70:G71"/>
    <mergeCell ref="A72:G72"/>
    <mergeCell ref="A100:G100"/>
    <mergeCell ref="A76:G77"/>
    <mergeCell ref="A78:G78"/>
    <mergeCell ref="A81:G82"/>
    <mergeCell ref="A83:G83"/>
    <mergeCell ref="A84:I84"/>
    <mergeCell ref="A87:G88"/>
    <mergeCell ref="A89:G89"/>
    <mergeCell ref="A92:G93"/>
    <mergeCell ref="A94:G94"/>
    <mergeCell ref="A95:I95"/>
    <mergeCell ref="A98:G99"/>
    <mergeCell ref="A124:G124"/>
    <mergeCell ref="A101:I101"/>
    <mergeCell ref="A102:I102"/>
    <mergeCell ref="A105:G106"/>
    <mergeCell ref="A107:G107"/>
    <mergeCell ref="A108:I108"/>
    <mergeCell ref="A111:G112"/>
    <mergeCell ref="A113:G113"/>
    <mergeCell ref="A114:I114"/>
    <mergeCell ref="A117:G118"/>
    <mergeCell ref="A119:G119"/>
    <mergeCell ref="A122:G123"/>
    <mergeCell ref="A142:G143"/>
    <mergeCell ref="A144:G144"/>
    <mergeCell ref="A127:G128"/>
    <mergeCell ref="A129:G129"/>
    <mergeCell ref="A132:G133"/>
    <mergeCell ref="A134:G134"/>
    <mergeCell ref="A137:G138"/>
    <mergeCell ref="A139:G139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47" max="16383" man="1"/>
    <brk id="89" max="16383" man="1"/>
    <brk id="13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23"/>
  <sheetViews>
    <sheetView workbookViewId="0">
      <selection activeCell="G20" sqref="G20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1311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7" x14ac:dyDescent="0.25">
      <c r="B11" s="65" t="s">
        <v>1775</v>
      </c>
      <c r="C11" s="64" t="s">
        <v>76</v>
      </c>
      <c r="D11" s="6">
        <v>2</v>
      </c>
      <c r="G11" s="63" t="s">
        <v>1774</v>
      </c>
    </row>
    <row r="12" spans="1:7" x14ac:dyDescent="0.25">
      <c r="B12" s="65" t="s">
        <v>1773</v>
      </c>
    </row>
    <row r="13" spans="1:7" x14ac:dyDescent="0.25">
      <c r="B13" s="65" t="s">
        <v>1772</v>
      </c>
      <c r="C13" s="64" t="s">
        <v>76</v>
      </c>
      <c r="D13" s="6">
        <v>1</v>
      </c>
      <c r="G13" s="63" t="s">
        <v>1771</v>
      </c>
    </row>
    <row r="14" spans="1:7" x14ac:dyDescent="0.25">
      <c r="B14" s="65" t="s">
        <v>1770</v>
      </c>
    </row>
    <row r="15" spans="1:7" x14ac:dyDescent="0.25">
      <c r="B15" s="65" t="s">
        <v>1769</v>
      </c>
      <c r="C15" s="64" t="s">
        <v>76</v>
      </c>
      <c r="D15" s="6">
        <v>1</v>
      </c>
      <c r="G15" s="63" t="s">
        <v>1768</v>
      </c>
    </row>
    <row r="16" spans="1:7" x14ac:dyDescent="0.25">
      <c r="B16" s="65" t="s">
        <v>1767</v>
      </c>
    </row>
    <row r="17" spans="1:9" x14ac:dyDescent="0.25">
      <c r="B17" s="65" t="s">
        <v>1766</v>
      </c>
      <c r="C17" s="64" t="s">
        <v>76</v>
      </c>
      <c r="D17" s="6">
        <v>1</v>
      </c>
      <c r="G17" s="63" t="s">
        <v>1765</v>
      </c>
    </row>
    <row r="18" spans="1:9" ht="15.75" thickBot="1" x14ac:dyDescent="0.3">
      <c r="B18" s="65" t="s">
        <v>1764</v>
      </c>
    </row>
    <row r="19" spans="1:9" x14ac:dyDescent="0.25">
      <c r="A19" s="72"/>
      <c r="B19" s="71"/>
      <c r="C19" s="70"/>
      <c r="D19" s="28"/>
      <c r="E19" s="69" t="s">
        <v>1702</v>
      </c>
      <c r="F19" s="30"/>
      <c r="G19" s="68"/>
    </row>
    <row r="20" spans="1:9" x14ac:dyDescent="0.25">
      <c r="E20" s="7" t="s">
        <v>1701</v>
      </c>
      <c r="I20">
        <v>1</v>
      </c>
    </row>
    <row r="22" spans="1:9" x14ac:dyDescent="0.25">
      <c r="A22" s="67" t="s">
        <v>1699</v>
      </c>
    </row>
    <row r="23" spans="1:9" x14ac:dyDescent="0.25">
      <c r="A23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T239"/>
  <sheetViews>
    <sheetView topLeftCell="A203" workbookViewId="0">
      <selection activeCell="T236" sqref="T23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1368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1369</v>
      </c>
      <c r="D13" s="26" t="s">
        <v>76</v>
      </c>
      <c r="E13" s="27"/>
      <c r="F13" s="27"/>
      <c r="G13" s="28">
        <v>80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1370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6" t="s">
        <v>1371</v>
      </c>
      <c r="B17" s="57"/>
      <c r="C17" s="57"/>
      <c r="D17" s="57"/>
      <c r="E17" s="57"/>
      <c r="F17" s="57"/>
      <c r="G17" s="57"/>
      <c r="H17" s="35"/>
      <c r="I17" s="36"/>
    </row>
    <row r="18" spans="1:9" x14ac:dyDescent="0.25">
      <c r="A18" s="58" t="s">
        <v>1372</v>
      </c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B19" s="2">
        <v>2</v>
      </c>
      <c r="C19" s="3" t="s">
        <v>1373</v>
      </c>
      <c r="D19" s="5" t="s">
        <v>76</v>
      </c>
      <c r="G19" s="6">
        <v>80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54" t="s">
        <v>1374</v>
      </c>
      <c r="B21" s="55"/>
      <c r="C21" s="55"/>
      <c r="D21" s="55"/>
      <c r="E21" s="55"/>
      <c r="F21" s="55"/>
      <c r="G21" s="55"/>
    </row>
    <row r="22" spans="1:9" x14ac:dyDescent="0.25">
      <c r="A22" s="55"/>
      <c r="B22" s="55"/>
      <c r="C22" s="55"/>
      <c r="D22" s="55"/>
      <c r="E22" s="55"/>
      <c r="F22" s="55"/>
      <c r="G22" s="55"/>
    </row>
    <row r="23" spans="1:9" x14ac:dyDescent="0.25">
      <c r="A23" s="52" t="s">
        <v>27</v>
      </c>
      <c r="B23" s="53"/>
      <c r="C23" s="53"/>
      <c r="D23" s="53"/>
      <c r="E23" s="53"/>
      <c r="F23" s="53"/>
      <c r="G23" s="53"/>
      <c r="H23" s="33"/>
      <c r="I23" s="34"/>
    </row>
    <row r="24" spans="1:9" x14ac:dyDescent="0.25">
      <c r="B24" s="2">
        <v>3</v>
      </c>
      <c r="C24" s="3" t="s">
        <v>1352</v>
      </c>
      <c r="D24" s="5" t="s">
        <v>76</v>
      </c>
      <c r="G24" s="6">
        <v>1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54" t="s">
        <v>1353</v>
      </c>
      <c r="B26" s="55"/>
      <c r="C26" s="55"/>
      <c r="D26" s="55"/>
      <c r="E26" s="55"/>
      <c r="F26" s="55"/>
      <c r="G26" s="55"/>
    </row>
    <row r="27" spans="1:9" x14ac:dyDescent="0.25">
      <c r="A27" s="55"/>
      <c r="B27" s="55"/>
      <c r="C27" s="55"/>
      <c r="D27" s="55"/>
      <c r="E27" s="55"/>
      <c r="F27" s="55"/>
      <c r="G27" s="55"/>
    </row>
    <row r="28" spans="1:9" x14ac:dyDescent="0.25">
      <c r="A28" s="56" t="s">
        <v>27</v>
      </c>
      <c r="B28" s="57"/>
      <c r="C28" s="57"/>
      <c r="D28" s="57"/>
      <c r="E28" s="57"/>
      <c r="F28" s="57"/>
      <c r="G28" s="57"/>
      <c r="H28" s="35"/>
      <c r="I28" s="36"/>
    </row>
    <row r="29" spans="1:9" x14ac:dyDescent="0.25">
      <c r="A29" s="58" t="s">
        <v>1355</v>
      </c>
      <c r="B29" s="58"/>
      <c r="C29" s="58"/>
      <c r="D29" s="58"/>
      <c r="E29" s="58"/>
      <c r="F29" s="58"/>
      <c r="G29" s="58"/>
      <c r="H29" s="58"/>
      <c r="I29" s="58"/>
    </row>
    <row r="30" spans="1:9" x14ac:dyDescent="0.25">
      <c r="B30" s="2">
        <v>4</v>
      </c>
      <c r="C30" s="3" t="s">
        <v>1375</v>
      </c>
      <c r="D30" s="5" t="s">
        <v>76</v>
      </c>
      <c r="G30" s="6">
        <v>1</v>
      </c>
    </row>
    <row r="31" spans="1:9" x14ac:dyDescent="0.25">
      <c r="D31" s="31" t="str">
        <f>SUBSTITUTE("Sp.mat: 0.00%",".",IF(VALUE("1.2")=1.2,".",","),2)</f>
        <v>Sp.mat: 0.00%</v>
      </c>
      <c r="F31" s="31" t="str">
        <f>SUBSTITUTE("Sp.man: 0.00%",".",IF(VALUE("1.2")=1.2,".",","),2)</f>
        <v>Sp.man: 0.00%</v>
      </c>
      <c r="G31" s="31" t="str">
        <f>SUBSTITUTE("Sp.uti: 0.00%",".",IF(VALUE("1.2")=1.2,".",","),2)</f>
        <v>Sp.uti: 0.00%</v>
      </c>
    </row>
    <row r="32" spans="1:9" x14ac:dyDescent="0.25">
      <c r="A32" s="54" t="s">
        <v>1376</v>
      </c>
      <c r="B32" s="55"/>
      <c r="C32" s="55"/>
      <c r="D32" s="55"/>
      <c r="E32" s="55"/>
      <c r="F32" s="55"/>
      <c r="G32" s="55"/>
    </row>
    <row r="33" spans="1:9" x14ac:dyDescent="0.25">
      <c r="A33" s="55"/>
      <c r="B33" s="55"/>
      <c r="C33" s="55"/>
      <c r="D33" s="55"/>
      <c r="E33" s="55"/>
      <c r="F33" s="55"/>
      <c r="G33" s="55"/>
    </row>
    <row r="34" spans="1:9" x14ac:dyDescent="0.25">
      <c r="A34" s="52" t="s">
        <v>27</v>
      </c>
      <c r="B34" s="53"/>
      <c r="C34" s="53"/>
      <c r="D34" s="53"/>
      <c r="E34" s="53"/>
      <c r="F34" s="53"/>
      <c r="G34" s="53"/>
      <c r="H34" s="33"/>
      <c r="I34" s="34"/>
    </row>
    <row r="35" spans="1:9" x14ac:dyDescent="0.25">
      <c r="B35" s="2">
        <v>5</v>
      </c>
      <c r="C35" s="3" t="s">
        <v>1369</v>
      </c>
      <c r="D35" s="5" t="s">
        <v>76</v>
      </c>
      <c r="G35" s="6">
        <v>1</v>
      </c>
    </row>
    <row r="36" spans="1:9" x14ac:dyDescent="0.25">
      <c r="D36" s="31" t="str">
        <f>SUBSTITUTE("Sp.mat: 0.00%",".",IF(VALUE("1.2")=1.2,".",","),2)</f>
        <v>Sp.mat: 0.00%</v>
      </c>
      <c r="F36" s="31" t="str">
        <f>SUBSTITUTE("Sp.man: 0.00%",".",IF(VALUE("1.2")=1.2,".",","),2)</f>
        <v>Sp.man: 0.00%</v>
      </c>
      <c r="G36" s="31" t="str">
        <f>SUBSTITUTE("Sp.uti: 0.00%",".",IF(VALUE("1.2")=1.2,".",","),2)</f>
        <v>Sp.uti: 0.00%</v>
      </c>
    </row>
    <row r="37" spans="1:9" x14ac:dyDescent="0.25">
      <c r="A37" s="54" t="s">
        <v>1370</v>
      </c>
      <c r="B37" s="55"/>
      <c r="C37" s="55"/>
      <c r="D37" s="55"/>
      <c r="E37" s="55"/>
      <c r="F37" s="55"/>
      <c r="G37" s="55"/>
    </row>
    <row r="38" spans="1:9" x14ac:dyDescent="0.25">
      <c r="A38" s="55"/>
      <c r="B38" s="55"/>
      <c r="C38" s="55"/>
      <c r="D38" s="55"/>
      <c r="E38" s="55"/>
      <c r="F38" s="55"/>
      <c r="G38" s="55"/>
    </row>
    <row r="39" spans="1:9" x14ac:dyDescent="0.25">
      <c r="A39" s="56" t="s">
        <v>27</v>
      </c>
      <c r="B39" s="57"/>
      <c r="C39" s="57"/>
      <c r="D39" s="57"/>
      <c r="E39" s="57"/>
      <c r="F39" s="57"/>
      <c r="G39" s="57"/>
      <c r="H39" s="35"/>
      <c r="I39" s="36"/>
    </row>
    <row r="40" spans="1:9" x14ac:dyDescent="0.25">
      <c r="A40" s="58" t="s">
        <v>1377</v>
      </c>
      <c r="B40" s="58"/>
      <c r="C40" s="58"/>
      <c r="D40" s="58"/>
      <c r="E40" s="58"/>
      <c r="F40" s="58"/>
      <c r="G40" s="58"/>
      <c r="H40" s="58"/>
      <c r="I40" s="58"/>
    </row>
    <row r="41" spans="1:9" x14ac:dyDescent="0.25">
      <c r="B41" s="2">
        <v>6</v>
      </c>
      <c r="C41" s="3" t="s">
        <v>1373</v>
      </c>
      <c r="D41" s="5" t="s">
        <v>76</v>
      </c>
      <c r="G41" s="6">
        <v>1</v>
      </c>
    </row>
    <row r="42" spans="1:9" x14ac:dyDescent="0.25">
      <c r="D42" s="31" t="str">
        <f>SUBSTITUTE("Sp.mat: 0.00%",".",IF(VALUE("1.2")=1.2,".",","),2)</f>
        <v>Sp.mat: 0.00%</v>
      </c>
      <c r="F42" s="31" t="str">
        <f>SUBSTITUTE("Sp.man: 0.00%",".",IF(VALUE("1.2")=1.2,".",","),2)</f>
        <v>Sp.man: 0.00%</v>
      </c>
      <c r="G42" s="31" t="str">
        <f>SUBSTITUTE("Sp.uti: 0.00%",".",IF(VALUE("1.2")=1.2,".",","),2)</f>
        <v>Sp.uti: 0.00%</v>
      </c>
    </row>
    <row r="43" spans="1:9" x14ac:dyDescent="0.25">
      <c r="A43" s="54" t="s">
        <v>1374</v>
      </c>
      <c r="B43" s="55"/>
      <c r="C43" s="55"/>
      <c r="D43" s="55"/>
      <c r="E43" s="55"/>
      <c r="F43" s="55"/>
      <c r="G43" s="55"/>
    </row>
    <row r="44" spans="1:9" x14ac:dyDescent="0.25">
      <c r="A44" s="55"/>
      <c r="B44" s="55"/>
      <c r="C44" s="55"/>
      <c r="D44" s="55"/>
      <c r="E44" s="55"/>
      <c r="F44" s="55"/>
      <c r="G44" s="55"/>
    </row>
    <row r="45" spans="1:9" x14ac:dyDescent="0.25">
      <c r="A45" s="52" t="s">
        <v>27</v>
      </c>
      <c r="B45" s="53"/>
      <c r="C45" s="53"/>
      <c r="D45" s="53"/>
      <c r="E45" s="53"/>
      <c r="F45" s="53"/>
      <c r="G45" s="53"/>
      <c r="H45" s="33"/>
      <c r="I45" s="34"/>
    </row>
    <row r="46" spans="1:9" x14ac:dyDescent="0.25">
      <c r="B46" s="2">
        <v>7</v>
      </c>
      <c r="C46" s="3" t="s">
        <v>1378</v>
      </c>
      <c r="D46" s="5" t="s">
        <v>76</v>
      </c>
      <c r="G46" s="6">
        <v>1</v>
      </c>
    </row>
    <row r="47" spans="1:9" x14ac:dyDescent="0.25">
      <c r="D47" s="31" t="str">
        <f>SUBSTITUTE("Sp.mat: 0.00%",".",IF(VALUE("1.2")=1.2,".",","),2)</f>
        <v>Sp.mat: 0.00%</v>
      </c>
      <c r="F47" s="31" t="str">
        <f>SUBSTITUTE("Sp.man: 0.00%",".",IF(VALUE("1.2")=1.2,".",","),2)</f>
        <v>Sp.man: 0.00%</v>
      </c>
      <c r="G47" s="31" t="str">
        <f>SUBSTITUTE("Sp.uti: 0.00%",".",IF(VALUE("1.2")=1.2,".",","),2)</f>
        <v>Sp.uti: 0.00%</v>
      </c>
    </row>
    <row r="48" spans="1:9" x14ac:dyDescent="0.25">
      <c r="A48" s="54" t="s">
        <v>1379</v>
      </c>
      <c r="B48" s="55"/>
      <c r="C48" s="55"/>
      <c r="D48" s="55"/>
      <c r="E48" s="55"/>
      <c r="F48" s="55"/>
      <c r="G48" s="55"/>
    </row>
    <row r="49" spans="1:9" x14ac:dyDescent="0.25">
      <c r="A49" s="55"/>
      <c r="B49" s="55"/>
      <c r="C49" s="55"/>
      <c r="D49" s="55"/>
      <c r="E49" s="55"/>
      <c r="F49" s="55"/>
      <c r="G49" s="55"/>
    </row>
    <row r="50" spans="1:9" x14ac:dyDescent="0.25">
      <c r="A50" s="56" t="s">
        <v>1380</v>
      </c>
      <c r="B50" s="57"/>
      <c r="C50" s="57"/>
      <c r="D50" s="57"/>
      <c r="E50" s="57"/>
      <c r="F50" s="57"/>
      <c r="G50" s="57"/>
      <c r="H50" s="35"/>
      <c r="I50" s="36"/>
    </row>
    <row r="51" spans="1:9" x14ac:dyDescent="0.25">
      <c r="A51" s="59" t="s">
        <v>1381</v>
      </c>
      <c r="B51" s="59"/>
      <c r="C51" s="59"/>
      <c r="D51" s="59"/>
      <c r="E51" s="59"/>
      <c r="F51" s="59"/>
      <c r="G51" s="59"/>
      <c r="H51" s="59"/>
      <c r="I51" s="59"/>
    </row>
    <row r="52" spans="1:9" x14ac:dyDescent="0.25">
      <c r="A52" s="53" t="s">
        <v>1382</v>
      </c>
      <c r="B52" s="53"/>
      <c r="C52" s="53"/>
      <c r="D52" s="53"/>
      <c r="E52" s="53"/>
      <c r="F52" s="53"/>
      <c r="G52" s="53"/>
      <c r="H52" s="53"/>
      <c r="I52" s="53"/>
    </row>
    <row r="53" spans="1:9" x14ac:dyDescent="0.25">
      <c r="B53" s="2">
        <v>8</v>
      </c>
      <c r="C53" s="3" t="s">
        <v>1383</v>
      </c>
      <c r="D53" s="5" t="s">
        <v>76</v>
      </c>
      <c r="G53" s="6">
        <v>1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1384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6" t="s">
        <v>27</v>
      </c>
      <c r="B57" s="57"/>
      <c r="C57" s="57"/>
      <c r="D57" s="57"/>
      <c r="E57" s="57"/>
      <c r="F57" s="57"/>
      <c r="G57" s="57"/>
      <c r="H57" s="35"/>
      <c r="I57" s="36"/>
    </row>
    <row r="58" spans="1:9" x14ac:dyDescent="0.25">
      <c r="A58" s="58" t="s">
        <v>1385</v>
      </c>
      <c r="B58" s="58"/>
      <c r="C58" s="58"/>
      <c r="D58" s="58"/>
      <c r="E58" s="58"/>
      <c r="F58" s="58"/>
      <c r="G58" s="58"/>
      <c r="H58" s="58"/>
      <c r="I58" s="58"/>
    </row>
    <row r="59" spans="1:9" x14ac:dyDescent="0.25">
      <c r="B59" s="2">
        <v>9</v>
      </c>
      <c r="C59" s="3" t="s">
        <v>1383</v>
      </c>
      <c r="D59" s="5" t="s">
        <v>76</v>
      </c>
      <c r="G59" s="6">
        <v>1</v>
      </c>
    </row>
    <row r="60" spans="1:9" x14ac:dyDescent="0.25">
      <c r="D60" s="31" t="str">
        <f>SUBSTITUTE("Sp.mat: 0.00%",".",IF(VALUE("1.2")=1.2,".",","),2)</f>
        <v>Sp.mat: 0.00%</v>
      </c>
      <c r="F60" s="31" t="str">
        <f>SUBSTITUTE("Sp.man: 0.00%",".",IF(VALUE("1.2")=1.2,".",","),2)</f>
        <v>Sp.man: 0.00%</v>
      </c>
      <c r="G60" s="31" t="str">
        <f>SUBSTITUTE("Sp.uti: 0.00%",".",IF(VALUE("1.2")=1.2,".",","),2)</f>
        <v>Sp.uti: 0.00%</v>
      </c>
    </row>
    <row r="61" spans="1:9" x14ac:dyDescent="0.25">
      <c r="A61" s="54" t="s">
        <v>1384</v>
      </c>
      <c r="B61" s="55"/>
      <c r="C61" s="55"/>
      <c r="D61" s="55"/>
      <c r="E61" s="55"/>
      <c r="F61" s="55"/>
      <c r="G61" s="55"/>
    </row>
    <row r="62" spans="1:9" x14ac:dyDescent="0.25">
      <c r="A62" s="55"/>
      <c r="B62" s="55"/>
      <c r="C62" s="55"/>
      <c r="D62" s="55"/>
      <c r="E62" s="55"/>
      <c r="F62" s="55"/>
      <c r="G62" s="55"/>
    </row>
    <row r="63" spans="1:9" x14ac:dyDescent="0.25">
      <c r="A63" s="56" t="s">
        <v>27</v>
      </c>
      <c r="B63" s="57"/>
      <c r="C63" s="57"/>
      <c r="D63" s="57"/>
      <c r="E63" s="57"/>
      <c r="F63" s="57"/>
      <c r="G63" s="57"/>
      <c r="H63" s="35"/>
      <c r="I63" s="36"/>
    </row>
    <row r="64" spans="1:9" x14ac:dyDescent="0.25">
      <c r="A64" s="58" t="s">
        <v>1386</v>
      </c>
      <c r="B64" s="58"/>
      <c r="C64" s="58"/>
      <c r="D64" s="58"/>
      <c r="E64" s="58"/>
      <c r="F64" s="58"/>
      <c r="G64" s="58"/>
      <c r="H64" s="58"/>
      <c r="I64" s="58"/>
    </row>
    <row r="65" spans="1:9" x14ac:dyDescent="0.25">
      <c r="B65" s="2">
        <v>10</v>
      </c>
      <c r="C65" s="3" t="s">
        <v>1383</v>
      </c>
      <c r="D65" s="5" t="s">
        <v>76</v>
      </c>
      <c r="G65" s="6">
        <v>12</v>
      </c>
    </row>
    <row r="66" spans="1:9" x14ac:dyDescent="0.25">
      <c r="D66" s="31" t="str">
        <f>SUBSTITUTE("Sp.mat: 0.00%",".",IF(VALUE("1.2")=1.2,".",","),2)</f>
        <v>Sp.mat: 0.00%</v>
      </c>
      <c r="F66" s="31" t="str">
        <f>SUBSTITUTE("Sp.man: 0.00%",".",IF(VALUE("1.2")=1.2,".",","),2)</f>
        <v>Sp.man: 0.00%</v>
      </c>
      <c r="G66" s="31" t="str">
        <f>SUBSTITUTE("Sp.uti: 0.00%",".",IF(VALUE("1.2")=1.2,".",","),2)</f>
        <v>Sp.uti: 0.00%</v>
      </c>
    </row>
    <row r="67" spans="1:9" x14ac:dyDescent="0.25">
      <c r="A67" s="54" t="s">
        <v>1384</v>
      </c>
      <c r="B67" s="55"/>
      <c r="C67" s="55"/>
      <c r="D67" s="55"/>
      <c r="E67" s="55"/>
      <c r="F67" s="55"/>
      <c r="G67" s="55"/>
    </row>
    <row r="68" spans="1:9" x14ac:dyDescent="0.25">
      <c r="A68" s="55"/>
      <c r="B68" s="55"/>
      <c r="C68" s="55"/>
      <c r="D68" s="55"/>
      <c r="E68" s="55"/>
      <c r="F68" s="55"/>
      <c r="G68" s="55"/>
    </row>
    <row r="69" spans="1:9" x14ac:dyDescent="0.25">
      <c r="A69" s="56" t="s">
        <v>27</v>
      </c>
      <c r="B69" s="57"/>
      <c r="C69" s="57"/>
      <c r="D69" s="57"/>
      <c r="E69" s="57"/>
      <c r="F69" s="57"/>
      <c r="G69" s="57"/>
      <c r="H69" s="35"/>
      <c r="I69" s="36"/>
    </row>
    <row r="70" spans="1:9" x14ac:dyDescent="0.25">
      <c r="A70" s="58" t="s">
        <v>1387</v>
      </c>
      <c r="B70" s="58"/>
      <c r="C70" s="58"/>
      <c r="D70" s="58"/>
      <c r="E70" s="58"/>
      <c r="F70" s="58"/>
      <c r="G70" s="58"/>
      <c r="H70" s="58"/>
      <c r="I70" s="58"/>
    </row>
    <row r="71" spans="1:9" x14ac:dyDescent="0.25">
      <c r="B71" s="2">
        <v>11</v>
      </c>
      <c r="C71" s="3" t="s">
        <v>1383</v>
      </c>
      <c r="D71" s="5" t="s">
        <v>76</v>
      </c>
      <c r="G71" s="6">
        <v>10</v>
      </c>
    </row>
    <row r="72" spans="1:9" x14ac:dyDescent="0.25">
      <c r="D72" s="31" t="str">
        <f>SUBSTITUTE("Sp.mat: 0.00%",".",IF(VALUE("1.2")=1.2,".",","),2)</f>
        <v>Sp.mat: 0.00%</v>
      </c>
      <c r="F72" s="31" t="str">
        <f>SUBSTITUTE("Sp.man: 0.00%",".",IF(VALUE("1.2")=1.2,".",","),2)</f>
        <v>Sp.man: 0.00%</v>
      </c>
      <c r="G72" s="31" t="str">
        <f>SUBSTITUTE("Sp.uti: 0.00%",".",IF(VALUE("1.2")=1.2,".",","),2)</f>
        <v>Sp.uti: 0.00%</v>
      </c>
    </row>
    <row r="73" spans="1:9" x14ac:dyDescent="0.25">
      <c r="A73" s="54" t="s">
        <v>1384</v>
      </c>
      <c r="B73" s="55"/>
      <c r="C73" s="55"/>
      <c r="D73" s="55"/>
      <c r="E73" s="55"/>
      <c r="F73" s="55"/>
      <c r="G73" s="55"/>
    </row>
    <row r="74" spans="1:9" x14ac:dyDescent="0.25">
      <c r="A74" s="55"/>
      <c r="B74" s="55"/>
      <c r="C74" s="55"/>
      <c r="D74" s="55"/>
      <c r="E74" s="55"/>
      <c r="F74" s="55"/>
      <c r="G74" s="55"/>
    </row>
    <row r="75" spans="1:9" x14ac:dyDescent="0.25">
      <c r="A75" s="56" t="s">
        <v>1388</v>
      </c>
      <c r="B75" s="57"/>
      <c r="C75" s="57"/>
      <c r="D75" s="57"/>
      <c r="E75" s="57"/>
      <c r="F75" s="57"/>
      <c r="G75" s="57"/>
      <c r="H75" s="35"/>
      <c r="I75" s="36"/>
    </row>
    <row r="76" spans="1:9" x14ac:dyDescent="0.25">
      <c r="A76" s="58" t="s">
        <v>1389</v>
      </c>
      <c r="B76" s="58"/>
      <c r="C76" s="58"/>
      <c r="D76" s="58"/>
      <c r="E76" s="58"/>
      <c r="F76" s="58"/>
      <c r="G76" s="58"/>
      <c r="H76" s="58"/>
      <c r="I76" s="58"/>
    </row>
    <row r="77" spans="1:9" x14ac:dyDescent="0.25">
      <c r="B77" s="2">
        <v>12</v>
      </c>
      <c r="C77" s="3" t="s">
        <v>1390</v>
      </c>
      <c r="D77" s="5" t="s">
        <v>76</v>
      </c>
      <c r="G77" s="6">
        <v>1</v>
      </c>
    </row>
    <row r="78" spans="1:9" x14ac:dyDescent="0.25">
      <c r="D78" s="31" t="str">
        <f>SUBSTITUTE("Sp.mat: 0.00%",".",IF(VALUE("1.2")=1.2,".",","),2)</f>
        <v>Sp.mat: 0.00%</v>
      </c>
      <c r="F78" s="31" t="str">
        <f>SUBSTITUTE("Sp.man: 0.00%",".",IF(VALUE("1.2")=1.2,".",","),2)</f>
        <v>Sp.man: 0.00%</v>
      </c>
      <c r="G78" s="31" t="str">
        <f>SUBSTITUTE("Sp.uti: 0.00%",".",IF(VALUE("1.2")=1.2,".",","),2)</f>
        <v>Sp.uti: 0.00%</v>
      </c>
    </row>
    <row r="79" spans="1:9" x14ac:dyDescent="0.25">
      <c r="A79" s="54" t="s">
        <v>1391</v>
      </c>
      <c r="B79" s="55"/>
      <c r="C79" s="55"/>
      <c r="D79" s="55"/>
      <c r="E79" s="55"/>
      <c r="F79" s="55"/>
      <c r="G79" s="55"/>
    </row>
    <row r="80" spans="1:9" x14ac:dyDescent="0.25">
      <c r="A80" s="55"/>
      <c r="B80" s="55"/>
      <c r="C80" s="55"/>
      <c r="D80" s="55"/>
      <c r="E80" s="55"/>
      <c r="F80" s="55"/>
      <c r="G80" s="55"/>
    </row>
    <row r="81" spans="1:9" x14ac:dyDescent="0.25">
      <c r="A81" s="56" t="s">
        <v>27</v>
      </c>
      <c r="B81" s="57"/>
      <c r="C81" s="57"/>
      <c r="D81" s="57"/>
      <c r="E81" s="57"/>
      <c r="F81" s="57"/>
      <c r="G81" s="57"/>
      <c r="H81" s="35"/>
      <c r="I81" s="36"/>
    </row>
    <row r="82" spans="1:9" x14ac:dyDescent="0.25">
      <c r="A82" s="58" t="s">
        <v>1392</v>
      </c>
      <c r="B82" s="58"/>
      <c r="C82" s="58"/>
      <c r="D82" s="58"/>
      <c r="E82" s="58"/>
      <c r="F82" s="58"/>
      <c r="G82" s="58"/>
      <c r="H82" s="58"/>
      <c r="I82" s="58"/>
    </row>
    <row r="83" spans="1:9" x14ac:dyDescent="0.25">
      <c r="B83" s="2">
        <v>13</v>
      </c>
      <c r="C83" s="3" t="s">
        <v>1393</v>
      </c>
      <c r="D83" s="5" t="s">
        <v>76</v>
      </c>
      <c r="G83" s="6">
        <v>24</v>
      </c>
    </row>
    <row r="84" spans="1:9" x14ac:dyDescent="0.25">
      <c r="D84" s="31" t="str">
        <f>SUBSTITUTE("Sp.mat: 0.00%",".",IF(VALUE("1.2")=1.2,".",","),2)</f>
        <v>Sp.mat: 0.00%</v>
      </c>
      <c r="F84" s="31" t="str">
        <f>SUBSTITUTE("Sp.man: 0.00%",".",IF(VALUE("1.2")=1.2,".",","),2)</f>
        <v>Sp.man: 0.00%</v>
      </c>
      <c r="G84" s="31" t="str">
        <f>SUBSTITUTE("Sp.uti: 0.00%",".",IF(VALUE("1.2")=1.2,".",","),2)</f>
        <v>Sp.uti: 0.00%</v>
      </c>
    </row>
    <row r="85" spans="1:9" x14ac:dyDescent="0.25">
      <c r="A85" s="54" t="s">
        <v>1394</v>
      </c>
      <c r="B85" s="55"/>
      <c r="C85" s="55"/>
      <c r="D85" s="55"/>
      <c r="E85" s="55"/>
      <c r="F85" s="55"/>
      <c r="G85" s="55"/>
    </row>
    <row r="86" spans="1:9" x14ac:dyDescent="0.25">
      <c r="A86" s="55"/>
      <c r="B86" s="55"/>
      <c r="C86" s="55"/>
      <c r="D86" s="55"/>
      <c r="E86" s="55"/>
      <c r="F86" s="55"/>
      <c r="G86" s="55"/>
    </row>
    <row r="87" spans="1:9" x14ac:dyDescent="0.25">
      <c r="A87" s="52" t="s">
        <v>27</v>
      </c>
      <c r="B87" s="53"/>
      <c r="C87" s="53"/>
      <c r="D87" s="53"/>
      <c r="E87" s="53"/>
      <c r="F87" s="53"/>
      <c r="G87" s="53"/>
      <c r="H87" s="33"/>
      <c r="I87" s="34"/>
    </row>
    <row r="88" spans="1:9" x14ac:dyDescent="0.25">
      <c r="B88" s="2">
        <v>14</v>
      </c>
      <c r="C88" s="3" t="s">
        <v>1395</v>
      </c>
      <c r="D88" s="5" t="s">
        <v>76</v>
      </c>
      <c r="G88" s="6">
        <v>21</v>
      </c>
    </row>
    <row r="89" spans="1:9" x14ac:dyDescent="0.25">
      <c r="D89" s="31" t="str">
        <f>SUBSTITUTE("Sp.mat: 0.00%",".",IF(VALUE("1.2")=1.2,".",","),2)</f>
        <v>Sp.mat: 0.00%</v>
      </c>
      <c r="F89" s="31" t="str">
        <f>SUBSTITUTE("Sp.man: 0.00%",".",IF(VALUE("1.2")=1.2,".",","),2)</f>
        <v>Sp.man: 0.00%</v>
      </c>
      <c r="G89" s="31" t="str">
        <f>SUBSTITUTE("Sp.uti: 0.00%",".",IF(VALUE("1.2")=1.2,".",","),2)</f>
        <v>Sp.uti: 0.00%</v>
      </c>
    </row>
    <row r="90" spans="1:9" x14ac:dyDescent="0.25">
      <c r="A90" s="54" t="s">
        <v>1396</v>
      </c>
      <c r="B90" s="55"/>
      <c r="C90" s="55"/>
      <c r="D90" s="55"/>
      <c r="E90" s="55"/>
      <c r="F90" s="55"/>
      <c r="G90" s="55"/>
    </row>
    <row r="91" spans="1:9" x14ac:dyDescent="0.25">
      <c r="A91" s="55"/>
      <c r="B91" s="55"/>
      <c r="C91" s="55"/>
      <c r="D91" s="55"/>
      <c r="E91" s="55"/>
      <c r="F91" s="55"/>
      <c r="G91" s="55"/>
    </row>
    <row r="92" spans="1:9" x14ac:dyDescent="0.25">
      <c r="A92" s="56" t="s">
        <v>27</v>
      </c>
      <c r="B92" s="57"/>
      <c r="C92" s="57"/>
      <c r="D92" s="57"/>
      <c r="E92" s="57"/>
      <c r="F92" s="57"/>
      <c r="G92" s="57"/>
      <c r="H92" s="35"/>
      <c r="I92" s="36"/>
    </row>
    <row r="93" spans="1:9" x14ac:dyDescent="0.25">
      <c r="A93" s="59" t="s">
        <v>1397</v>
      </c>
      <c r="B93" s="59"/>
      <c r="C93" s="59"/>
      <c r="D93" s="59"/>
      <c r="E93" s="59"/>
      <c r="F93" s="59"/>
      <c r="G93" s="59"/>
      <c r="H93" s="59"/>
      <c r="I93" s="59"/>
    </row>
    <row r="94" spans="1:9" x14ac:dyDescent="0.25">
      <c r="A94" s="53" t="s">
        <v>1398</v>
      </c>
      <c r="B94" s="53"/>
      <c r="C94" s="53"/>
      <c r="D94" s="53"/>
      <c r="E94" s="53"/>
      <c r="F94" s="53"/>
      <c r="G94" s="53"/>
      <c r="H94" s="53"/>
      <c r="I94" s="53"/>
    </row>
    <row r="95" spans="1:9" x14ac:dyDescent="0.25">
      <c r="B95" s="2">
        <v>15</v>
      </c>
      <c r="C95" s="3" t="s">
        <v>1399</v>
      </c>
      <c r="D95" s="5" t="s">
        <v>76</v>
      </c>
      <c r="G95" s="6">
        <v>21</v>
      </c>
    </row>
    <row r="96" spans="1:9" x14ac:dyDescent="0.25">
      <c r="D96" s="31" t="str">
        <f>SUBSTITUTE("Sp.mat: 0.00%",".",IF(VALUE("1.2")=1.2,".",","),2)</f>
        <v>Sp.mat: 0.00%</v>
      </c>
      <c r="F96" s="31" t="str">
        <f>SUBSTITUTE("Sp.man: 0.00%",".",IF(VALUE("1.2")=1.2,".",","),2)</f>
        <v>Sp.man: 0.00%</v>
      </c>
      <c r="G96" s="31" t="str">
        <f>SUBSTITUTE("Sp.uti: 0.00%",".",IF(VALUE("1.2")=1.2,".",","),2)</f>
        <v>Sp.uti: 0.00%</v>
      </c>
    </row>
    <row r="97" spans="1:9" x14ac:dyDescent="0.25">
      <c r="A97" s="54" t="s">
        <v>1400</v>
      </c>
      <c r="B97" s="55"/>
      <c r="C97" s="55"/>
      <c r="D97" s="55"/>
      <c r="E97" s="55"/>
      <c r="F97" s="55"/>
      <c r="G97" s="55"/>
    </row>
    <row r="98" spans="1:9" x14ac:dyDescent="0.25">
      <c r="A98" s="55"/>
      <c r="B98" s="55"/>
      <c r="C98" s="55"/>
      <c r="D98" s="55"/>
      <c r="E98" s="55"/>
      <c r="F98" s="55"/>
      <c r="G98" s="55"/>
    </row>
    <row r="99" spans="1:9" x14ac:dyDescent="0.25">
      <c r="A99" s="52" t="s">
        <v>27</v>
      </c>
      <c r="B99" s="53"/>
      <c r="C99" s="53"/>
      <c r="D99" s="53"/>
      <c r="E99" s="53"/>
      <c r="F99" s="53"/>
      <c r="G99" s="53"/>
      <c r="H99" s="33"/>
      <c r="I99" s="34"/>
    </row>
    <row r="100" spans="1:9" x14ac:dyDescent="0.25">
      <c r="B100" s="2">
        <v>16</v>
      </c>
      <c r="C100" s="3" t="s">
        <v>1401</v>
      </c>
      <c r="D100" s="5" t="s">
        <v>76</v>
      </c>
      <c r="G100" s="6">
        <v>10</v>
      </c>
    </row>
    <row r="101" spans="1:9" x14ac:dyDescent="0.25">
      <c r="D101" s="31" t="str">
        <f>SUBSTITUTE("Sp.mat: 0.00%",".",IF(VALUE("1.2")=1.2,".",","),2)</f>
        <v>Sp.mat: 0.00%</v>
      </c>
      <c r="F101" s="31" t="str">
        <f>SUBSTITUTE("Sp.man: 0.00%",".",IF(VALUE("1.2")=1.2,".",","),2)</f>
        <v>Sp.man: 0.00%</v>
      </c>
      <c r="G101" s="31" t="str">
        <f>SUBSTITUTE("Sp.uti: 0.00%",".",IF(VALUE("1.2")=1.2,".",","),2)</f>
        <v>Sp.uti: 0.00%</v>
      </c>
    </row>
    <row r="102" spans="1:9" x14ac:dyDescent="0.25">
      <c r="A102" s="54" t="s">
        <v>1402</v>
      </c>
      <c r="B102" s="55"/>
      <c r="C102" s="55"/>
      <c r="D102" s="55"/>
      <c r="E102" s="55"/>
      <c r="F102" s="55"/>
      <c r="G102" s="55"/>
    </row>
    <row r="103" spans="1:9" x14ac:dyDescent="0.25">
      <c r="A103" s="55"/>
      <c r="B103" s="55"/>
      <c r="C103" s="55"/>
      <c r="D103" s="55"/>
      <c r="E103" s="55"/>
      <c r="F103" s="55"/>
      <c r="G103" s="55"/>
    </row>
    <row r="104" spans="1:9" x14ac:dyDescent="0.25">
      <c r="A104" s="56" t="s">
        <v>27</v>
      </c>
      <c r="B104" s="57"/>
      <c r="C104" s="57"/>
      <c r="D104" s="57"/>
      <c r="E104" s="57"/>
      <c r="F104" s="57"/>
      <c r="G104" s="57"/>
      <c r="H104" s="35"/>
      <c r="I104" s="36"/>
    </row>
    <row r="105" spans="1:9" x14ac:dyDescent="0.25">
      <c r="A105" s="59" t="s">
        <v>1403</v>
      </c>
      <c r="B105" s="59"/>
      <c r="C105" s="59"/>
      <c r="D105" s="59"/>
      <c r="E105" s="59"/>
      <c r="F105" s="59"/>
      <c r="G105" s="59"/>
      <c r="H105" s="59"/>
      <c r="I105" s="59"/>
    </row>
    <row r="106" spans="1:9" x14ac:dyDescent="0.25">
      <c r="A106" s="53" t="s">
        <v>1404</v>
      </c>
      <c r="B106" s="53"/>
      <c r="C106" s="53"/>
      <c r="D106" s="53"/>
      <c r="E106" s="53"/>
      <c r="F106" s="53"/>
      <c r="G106" s="53"/>
      <c r="H106" s="53"/>
      <c r="I106" s="53"/>
    </row>
    <row r="107" spans="1:9" x14ac:dyDescent="0.25">
      <c r="B107" s="2">
        <v>17</v>
      </c>
      <c r="C107" s="3" t="s">
        <v>1405</v>
      </c>
      <c r="D107" s="5" t="s">
        <v>76</v>
      </c>
      <c r="G107" s="6">
        <v>10</v>
      </c>
    </row>
    <row r="108" spans="1:9" x14ac:dyDescent="0.25">
      <c r="D108" s="31" t="str">
        <f>SUBSTITUTE("Sp.mat: 0.00%",".",IF(VALUE("1.2")=1.2,".",","),2)</f>
        <v>Sp.mat: 0.00%</v>
      </c>
      <c r="F108" s="31" t="str">
        <f>SUBSTITUTE("Sp.man: 0.00%",".",IF(VALUE("1.2")=1.2,".",","),2)</f>
        <v>Sp.man: 0.00%</v>
      </c>
      <c r="G108" s="31" t="str">
        <f>SUBSTITUTE("Sp.uti: 0.00%",".",IF(VALUE("1.2")=1.2,".",","),2)</f>
        <v>Sp.uti: 0.00%</v>
      </c>
    </row>
    <row r="109" spans="1:9" x14ac:dyDescent="0.25">
      <c r="A109" s="54" t="s">
        <v>1406</v>
      </c>
      <c r="B109" s="55"/>
      <c r="C109" s="55"/>
      <c r="D109" s="55"/>
      <c r="E109" s="55"/>
      <c r="F109" s="55"/>
      <c r="G109" s="55"/>
    </row>
    <row r="110" spans="1:9" x14ac:dyDescent="0.25">
      <c r="A110" s="55"/>
      <c r="B110" s="55"/>
      <c r="C110" s="55"/>
      <c r="D110" s="55"/>
      <c r="E110" s="55"/>
      <c r="F110" s="55"/>
      <c r="G110" s="55"/>
    </row>
    <row r="111" spans="1:9" x14ac:dyDescent="0.25">
      <c r="A111" s="52" t="s">
        <v>27</v>
      </c>
      <c r="B111" s="53"/>
      <c r="C111" s="53"/>
      <c r="D111" s="53"/>
      <c r="E111" s="53"/>
      <c r="F111" s="53"/>
      <c r="G111" s="53"/>
      <c r="H111" s="33"/>
      <c r="I111" s="34"/>
    </row>
    <row r="112" spans="1:9" x14ac:dyDescent="0.25">
      <c r="B112" s="2">
        <v>18</v>
      </c>
      <c r="C112" s="3" t="s">
        <v>1407</v>
      </c>
      <c r="D112" s="5" t="s">
        <v>76</v>
      </c>
      <c r="G112" s="6">
        <v>3</v>
      </c>
    </row>
    <row r="113" spans="1:9" x14ac:dyDescent="0.25">
      <c r="D113" s="31" t="str">
        <f>SUBSTITUTE("Sp.mat: 0.00%",".",IF(VALUE("1.2")=1.2,".",","),2)</f>
        <v>Sp.mat: 0.00%</v>
      </c>
      <c r="F113" s="31" t="str">
        <f>SUBSTITUTE("Sp.man: 0.00%",".",IF(VALUE("1.2")=1.2,".",","),2)</f>
        <v>Sp.man: 0.00%</v>
      </c>
      <c r="G113" s="31" t="str">
        <f>SUBSTITUTE("Sp.uti: 0.00%",".",IF(VALUE("1.2")=1.2,".",","),2)</f>
        <v>Sp.uti: 0.00%</v>
      </c>
    </row>
    <row r="114" spans="1:9" x14ac:dyDescent="0.25">
      <c r="A114" s="54" t="s">
        <v>1408</v>
      </c>
      <c r="B114" s="55"/>
      <c r="C114" s="55"/>
      <c r="D114" s="55"/>
      <c r="E114" s="55"/>
      <c r="F114" s="55"/>
      <c r="G114" s="55"/>
    </row>
    <row r="115" spans="1:9" x14ac:dyDescent="0.25">
      <c r="A115" s="55"/>
      <c r="B115" s="55"/>
      <c r="C115" s="55"/>
      <c r="D115" s="55"/>
      <c r="E115" s="55"/>
      <c r="F115" s="55"/>
      <c r="G115" s="55"/>
    </row>
    <row r="116" spans="1:9" x14ac:dyDescent="0.25">
      <c r="A116" s="56" t="s">
        <v>1409</v>
      </c>
      <c r="B116" s="57"/>
      <c r="C116" s="57"/>
      <c r="D116" s="57"/>
      <c r="E116" s="57"/>
      <c r="F116" s="57"/>
      <c r="G116" s="57"/>
      <c r="H116" s="35"/>
      <c r="I116" s="36"/>
    </row>
    <row r="117" spans="1:9" x14ac:dyDescent="0.25">
      <c r="A117" s="58" t="s">
        <v>1410</v>
      </c>
      <c r="B117" s="58"/>
      <c r="C117" s="58"/>
      <c r="D117" s="58"/>
      <c r="E117" s="58"/>
      <c r="F117" s="58"/>
      <c r="G117" s="58"/>
      <c r="H117" s="58"/>
      <c r="I117" s="58"/>
    </row>
    <row r="118" spans="1:9" x14ac:dyDescent="0.25">
      <c r="B118" s="2">
        <v>19</v>
      </c>
      <c r="C118" s="3" t="s">
        <v>1411</v>
      </c>
      <c r="D118" s="5" t="s">
        <v>76</v>
      </c>
      <c r="G118" s="6">
        <v>3</v>
      </c>
    </row>
    <row r="119" spans="1:9" x14ac:dyDescent="0.25">
      <c r="D119" s="31" t="str">
        <f>SUBSTITUTE("Sp.mat: 0.00%",".",IF(VALUE("1.2")=1.2,".",","),2)</f>
        <v>Sp.mat: 0.00%</v>
      </c>
      <c r="F119" s="31" t="str">
        <f>SUBSTITUTE("Sp.man: 0.00%",".",IF(VALUE("1.2")=1.2,".",","),2)</f>
        <v>Sp.man: 0.00%</v>
      </c>
      <c r="G119" s="31" t="str">
        <f>SUBSTITUTE("Sp.uti: 0.00%",".",IF(VALUE("1.2")=1.2,".",","),2)</f>
        <v>Sp.uti: 0.00%</v>
      </c>
    </row>
    <row r="120" spans="1:9" x14ac:dyDescent="0.25">
      <c r="A120" s="54" t="s">
        <v>1412</v>
      </c>
      <c r="B120" s="55"/>
      <c r="C120" s="55"/>
      <c r="D120" s="55"/>
      <c r="E120" s="55"/>
      <c r="F120" s="55"/>
      <c r="G120" s="55"/>
    </row>
    <row r="121" spans="1:9" x14ac:dyDescent="0.25">
      <c r="A121" s="55"/>
      <c r="B121" s="55"/>
      <c r="C121" s="55"/>
      <c r="D121" s="55"/>
      <c r="E121" s="55"/>
      <c r="F121" s="55"/>
      <c r="G121" s="55"/>
    </row>
    <row r="122" spans="1:9" x14ac:dyDescent="0.25">
      <c r="A122" s="52" t="s">
        <v>27</v>
      </c>
      <c r="B122" s="53"/>
      <c r="C122" s="53"/>
      <c r="D122" s="53"/>
      <c r="E122" s="53"/>
      <c r="F122" s="53"/>
      <c r="G122" s="53"/>
      <c r="H122" s="33"/>
      <c r="I122" s="34"/>
    </row>
    <row r="123" spans="1:9" x14ac:dyDescent="0.25">
      <c r="B123" s="2">
        <v>20</v>
      </c>
      <c r="C123" s="3" t="s">
        <v>1413</v>
      </c>
      <c r="D123" s="5" t="s">
        <v>52</v>
      </c>
      <c r="G123" s="6">
        <v>2000</v>
      </c>
    </row>
    <row r="124" spans="1:9" x14ac:dyDescent="0.25">
      <c r="D124" s="31" t="str">
        <f>SUBSTITUTE("Sp.mat: 0.00%",".",IF(VALUE("1.2")=1.2,".",","),2)</f>
        <v>Sp.mat: 0.00%</v>
      </c>
      <c r="F124" s="31" t="str">
        <f>SUBSTITUTE("Sp.man: 0.00%",".",IF(VALUE("1.2")=1.2,".",","),2)</f>
        <v>Sp.man: 0.00%</v>
      </c>
      <c r="G124" s="31" t="str">
        <f>SUBSTITUTE("Sp.uti: 0.00%",".",IF(VALUE("1.2")=1.2,".",","),2)</f>
        <v>Sp.uti: 0.00%</v>
      </c>
    </row>
    <row r="125" spans="1:9" x14ac:dyDescent="0.25">
      <c r="A125" s="54" t="s">
        <v>1414</v>
      </c>
      <c r="B125" s="55"/>
      <c r="C125" s="55"/>
      <c r="D125" s="55"/>
      <c r="E125" s="55"/>
      <c r="F125" s="55"/>
      <c r="G125" s="55"/>
    </row>
    <row r="126" spans="1:9" x14ac:dyDescent="0.25">
      <c r="A126" s="55"/>
      <c r="B126" s="55"/>
      <c r="C126" s="55"/>
      <c r="D126" s="55"/>
      <c r="E126" s="55"/>
      <c r="F126" s="55"/>
      <c r="G126" s="55"/>
    </row>
    <row r="127" spans="1:9" x14ac:dyDescent="0.25">
      <c r="A127" s="56" t="s">
        <v>1415</v>
      </c>
      <c r="B127" s="57"/>
      <c r="C127" s="57"/>
      <c r="D127" s="57"/>
      <c r="E127" s="57"/>
      <c r="F127" s="57"/>
      <c r="G127" s="57"/>
      <c r="H127" s="35"/>
      <c r="I127" s="36"/>
    </row>
    <row r="128" spans="1:9" x14ac:dyDescent="0.25">
      <c r="A128" s="58" t="s">
        <v>1416</v>
      </c>
      <c r="B128" s="58"/>
      <c r="C128" s="58"/>
      <c r="D128" s="58"/>
      <c r="E128" s="58"/>
      <c r="F128" s="58"/>
      <c r="G128" s="58"/>
      <c r="H128" s="58"/>
      <c r="I128" s="58"/>
    </row>
    <row r="129" spans="1:9" x14ac:dyDescent="0.25">
      <c r="B129" s="2">
        <v>21</v>
      </c>
      <c r="C129" s="3" t="s">
        <v>1413</v>
      </c>
      <c r="D129" s="5" t="s">
        <v>52</v>
      </c>
      <c r="G129" s="6">
        <v>1000</v>
      </c>
    </row>
    <row r="130" spans="1:9" x14ac:dyDescent="0.25">
      <c r="D130" s="31" t="str">
        <f>SUBSTITUTE("Sp.mat: 0.00%",".",IF(VALUE("1.2")=1.2,".",","),2)</f>
        <v>Sp.mat: 0.00%</v>
      </c>
      <c r="F130" s="31" t="str">
        <f>SUBSTITUTE("Sp.man: 0.00%",".",IF(VALUE("1.2")=1.2,".",","),2)</f>
        <v>Sp.man: 0.00%</v>
      </c>
      <c r="G130" s="31" t="str">
        <f>SUBSTITUTE("Sp.uti: 0.00%",".",IF(VALUE("1.2")=1.2,".",","),2)</f>
        <v>Sp.uti: 0.00%</v>
      </c>
    </row>
    <row r="131" spans="1:9" x14ac:dyDescent="0.25">
      <c r="A131" s="54" t="s">
        <v>1414</v>
      </c>
      <c r="B131" s="55"/>
      <c r="C131" s="55"/>
      <c r="D131" s="55"/>
      <c r="E131" s="55"/>
      <c r="F131" s="55"/>
      <c r="G131" s="55"/>
    </row>
    <row r="132" spans="1:9" x14ac:dyDescent="0.25">
      <c r="A132" s="55"/>
      <c r="B132" s="55"/>
      <c r="C132" s="55"/>
      <c r="D132" s="55"/>
      <c r="E132" s="55"/>
      <c r="F132" s="55"/>
      <c r="G132" s="55"/>
    </row>
    <row r="133" spans="1:9" x14ac:dyDescent="0.25">
      <c r="A133" s="56" t="s">
        <v>27</v>
      </c>
      <c r="B133" s="57"/>
      <c r="C133" s="57"/>
      <c r="D133" s="57"/>
      <c r="E133" s="57"/>
      <c r="F133" s="57"/>
      <c r="G133" s="57"/>
      <c r="H133" s="35"/>
      <c r="I133" s="36"/>
    </row>
    <row r="134" spans="1:9" x14ac:dyDescent="0.25">
      <c r="A134" s="58" t="s">
        <v>1417</v>
      </c>
      <c r="B134" s="58"/>
      <c r="C134" s="58"/>
      <c r="D134" s="58"/>
      <c r="E134" s="58"/>
      <c r="F134" s="58"/>
      <c r="G134" s="58"/>
      <c r="H134" s="58"/>
      <c r="I134" s="58"/>
    </row>
    <row r="135" spans="1:9" x14ac:dyDescent="0.25">
      <c r="B135" s="2">
        <v>22</v>
      </c>
      <c r="C135" s="3" t="s">
        <v>1418</v>
      </c>
      <c r="D135" s="5" t="s">
        <v>52</v>
      </c>
      <c r="G135" s="6">
        <v>500</v>
      </c>
    </row>
    <row r="136" spans="1:9" x14ac:dyDescent="0.25">
      <c r="D136" s="31" t="str">
        <f>SUBSTITUTE("Sp.mat: 0.00%",".",IF(VALUE("1.2")=1.2,".",","),2)</f>
        <v>Sp.mat: 0.00%</v>
      </c>
      <c r="F136" s="31" t="str">
        <f>SUBSTITUTE("Sp.man: 0.00%",".",IF(VALUE("1.2")=1.2,".",","),2)</f>
        <v>Sp.man: 0.00%</v>
      </c>
      <c r="G136" s="31" t="str">
        <f>SUBSTITUTE("Sp.uti: 0.00%",".",IF(VALUE("1.2")=1.2,".",","),2)</f>
        <v>Sp.uti: 0.00%</v>
      </c>
    </row>
    <row r="137" spans="1:9" x14ac:dyDescent="0.25">
      <c r="A137" s="54" t="s">
        <v>1419</v>
      </c>
      <c r="B137" s="55"/>
      <c r="C137" s="55"/>
      <c r="D137" s="55"/>
      <c r="E137" s="55"/>
      <c r="F137" s="55"/>
      <c r="G137" s="55"/>
    </row>
    <row r="138" spans="1:9" x14ac:dyDescent="0.25">
      <c r="A138" s="55"/>
      <c r="B138" s="55"/>
      <c r="C138" s="55"/>
      <c r="D138" s="55"/>
      <c r="E138" s="55"/>
      <c r="F138" s="55"/>
      <c r="G138" s="55"/>
    </row>
    <row r="139" spans="1:9" x14ac:dyDescent="0.25">
      <c r="A139" s="56" t="s">
        <v>27</v>
      </c>
      <c r="B139" s="57"/>
      <c r="C139" s="57"/>
      <c r="D139" s="57"/>
      <c r="E139" s="57"/>
      <c r="F139" s="57"/>
      <c r="G139" s="57"/>
      <c r="H139" s="35"/>
      <c r="I139" s="36"/>
    </row>
    <row r="140" spans="1:9" x14ac:dyDescent="0.25">
      <c r="A140" s="58" t="s">
        <v>1420</v>
      </c>
      <c r="B140" s="58"/>
      <c r="C140" s="58"/>
      <c r="D140" s="58"/>
      <c r="E140" s="58"/>
      <c r="F140" s="58"/>
      <c r="G140" s="58"/>
      <c r="H140" s="58"/>
      <c r="I140" s="58"/>
    </row>
    <row r="141" spans="1:9" x14ac:dyDescent="0.25">
      <c r="B141" s="2">
        <v>23</v>
      </c>
      <c r="C141" s="3" t="s">
        <v>1421</v>
      </c>
      <c r="D141" s="5" t="s">
        <v>52</v>
      </c>
      <c r="G141" s="6">
        <v>1500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54" t="s">
        <v>1422</v>
      </c>
      <c r="B143" s="55"/>
      <c r="C143" s="55"/>
      <c r="D143" s="55"/>
      <c r="E143" s="55"/>
      <c r="F143" s="55"/>
      <c r="G143" s="55"/>
    </row>
    <row r="144" spans="1:9" x14ac:dyDescent="0.25">
      <c r="A144" s="55"/>
      <c r="B144" s="55"/>
      <c r="C144" s="55"/>
      <c r="D144" s="55"/>
      <c r="E144" s="55"/>
      <c r="F144" s="55"/>
      <c r="G144" s="55"/>
    </row>
    <row r="145" spans="1:9" x14ac:dyDescent="0.25">
      <c r="A145" s="52" t="s">
        <v>27</v>
      </c>
      <c r="B145" s="53"/>
      <c r="C145" s="53"/>
      <c r="D145" s="53"/>
      <c r="E145" s="53"/>
      <c r="F145" s="53"/>
      <c r="G145" s="53"/>
      <c r="H145" s="33"/>
      <c r="I145" s="34"/>
    </row>
    <row r="146" spans="1:9" x14ac:dyDescent="0.25">
      <c r="B146" s="2">
        <v>24</v>
      </c>
      <c r="C146" s="3" t="s">
        <v>1423</v>
      </c>
      <c r="D146" s="5" t="s">
        <v>76</v>
      </c>
      <c r="G146" s="6">
        <v>20</v>
      </c>
    </row>
    <row r="147" spans="1:9" x14ac:dyDescent="0.25">
      <c r="D147" s="31" t="str">
        <f>SUBSTITUTE("Sp.mat: -100.00%",".",IF(VALUE("1.2")=1.2,".",","),2)</f>
        <v>Sp.mat: -100.00%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9" x14ac:dyDescent="0.25">
      <c r="A148" s="54" t="s">
        <v>1424</v>
      </c>
      <c r="B148" s="55"/>
      <c r="C148" s="55"/>
      <c r="D148" s="55"/>
      <c r="E148" s="55"/>
      <c r="F148" s="55"/>
      <c r="G148" s="55"/>
    </row>
    <row r="149" spans="1:9" x14ac:dyDescent="0.25">
      <c r="A149" s="55"/>
      <c r="B149" s="55"/>
      <c r="C149" s="55"/>
      <c r="D149" s="55"/>
      <c r="E149" s="55"/>
      <c r="F149" s="55"/>
      <c r="G149" s="55"/>
    </row>
    <row r="150" spans="1:9" x14ac:dyDescent="0.25">
      <c r="A150" s="52" t="s">
        <v>1425</v>
      </c>
      <c r="B150" s="53"/>
      <c r="C150" s="53"/>
      <c r="D150" s="53"/>
      <c r="E150" s="53"/>
      <c r="F150" s="53"/>
      <c r="G150" s="53"/>
      <c r="H150" s="33"/>
      <c r="I150" s="34"/>
    </row>
    <row r="151" spans="1:9" x14ac:dyDescent="0.25">
      <c r="B151" s="2">
        <v>25</v>
      </c>
      <c r="C151" s="3" t="s">
        <v>1426</v>
      </c>
      <c r="D151" s="5" t="s">
        <v>76</v>
      </c>
      <c r="G151" s="6">
        <v>20</v>
      </c>
    </row>
    <row r="152" spans="1:9" x14ac:dyDescent="0.25">
      <c r="D152" s="31" t="str">
        <f>SUBSTITUTE("Sp.mat: 0.00%",".",IF(VALUE("1.2")=1.2,".",","),2)</f>
        <v>Sp.mat: 0.00%</v>
      </c>
      <c r="F152" s="31" t="str">
        <f>SUBSTITUTE("Sp.man: 0.00%",".",IF(VALUE("1.2")=1.2,".",","),2)</f>
        <v>Sp.man: 0.00%</v>
      </c>
      <c r="G152" s="31" t="str">
        <f>SUBSTITUTE("Sp.uti: 0.00%",".",IF(VALUE("1.2")=1.2,".",","),2)</f>
        <v>Sp.uti: 0.00%</v>
      </c>
    </row>
    <row r="153" spans="1:9" x14ac:dyDescent="0.25">
      <c r="A153" s="54" t="s">
        <v>1427</v>
      </c>
      <c r="B153" s="55"/>
      <c r="C153" s="55"/>
      <c r="D153" s="55"/>
      <c r="E153" s="55"/>
      <c r="F153" s="55"/>
      <c r="G153" s="55"/>
    </row>
    <row r="154" spans="1:9" x14ac:dyDescent="0.25">
      <c r="A154" s="55"/>
      <c r="B154" s="55"/>
      <c r="C154" s="55"/>
      <c r="D154" s="55"/>
      <c r="E154" s="55"/>
      <c r="F154" s="55"/>
      <c r="G154" s="55"/>
    </row>
    <row r="155" spans="1:9" x14ac:dyDescent="0.25">
      <c r="A155" s="52" t="s">
        <v>27</v>
      </c>
      <c r="B155" s="53"/>
      <c r="C155" s="53"/>
      <c r="D155" s="53"/>
      <c r="E155" s="53"/>
      <c r="F155" s="53"/>
      <c r="G155" s="53"/>
      <c r="H155" s="33"/>
      <c r="I155" s="34"/>
    </row>
    <row r="156" spans="1:9" x14ac:dyDescent="0.25">
      <c r="B156" s="2">
        <v>26</v>
      </c>
      <c r="C156" s="3" t="s">
        <v>472</v>
      </c>
      <c r="D156" s="5" t="s">
        <v>76</v>
      </c>
      <c r="G156" s="6">
        <v>150</v>
      </c>
    </row>
    <row r="157" spans="1:9" x14ac:dyDescent="0.25">
      <c r="D157" s="31" t="str">
        <f>SUBSTITUTE("Sp.mat: 0.00%",".",IF(VALUE("1.2")=1.2,".",","),2)</f>
        <v>Sp.mat: 0.00%</v>
      </c>
      <c r="F157" s="31" t="str">
        <f>SUBSTITUTE("Sp.man: 0.00%",".",IF(VALUE("1.2")=1.2,".",","),2)</f>
        <v>Sp.man: 0.00%</v>
      </c>
      <c r="G157" s="31" t="str">
        <f>SUBSTITUTE("Sp.uti: 0.00%",".",IF(VALUE("1.2")=1.2,".",","),2)</f>
        <v>Sp.uti: 0.00%</v>
      </c>
    </row>
    <row r="158" spans="1:9" x14ac:dyDescent="0.25">
      <c r="A158" s="54" t="s">
        <v>473</v>
      </c>
      <c r="B158" s="55"/>
      <c r="C158" s="55"/>
      <c r="D158" s="55"/>
      <c r="E158" s="55"/>
      <c r="F158" s="55"/>
      <c r="G158" s="55"/>
    </row>
    <row r="159" spans="1:9" x14ac:dyDescent="0.25">
      <c r="A159" s="55"/>
      <c r="B159" s="55"/>
      <c r="C159" s="55"/>
      <c r="D159" s="55"/>
      <c r="E159" s="55"/>
      <c r="F159" s="55"/>
      <c r="G159" s="55"/>
    </row>
    <row r="160" spans="1:9" x14ac:dyDescent="0.25">
      <c r="A160" s="52" t="s">
        <v>27</v>
      </c>
      <c r="B160" s="53"/>
      <c r="C160" s="53"/>
      <c r="D160" s="53"/>
      <c r="E160" s="53"/>
      <c r="F160" s="53"/>
      <c r="G160" s="53"/>
      <c r="H160" s="33"/>
      <c r="I160" s="34"/>
    </row>
    <row r="161" spans="1:9" x14ac:dyDescent="0.25">
      <c r="B161" s="2">
        <v>27</v>
      </c>
      <c r="C161" s="3" t="s">
        <v>472</v>
      </c>
      <c r="D161" s="5" t="s">
        <v>76</v>
      </c>
      <c r="G161" s="6">
        <v>150</v>
      </c>
    </row>
    <row r="162" spans="1:9" x14ac:dyDescent="0.25">
      <c r="D162" s="31" t="str">
        <f>SUBSTITUTE("Sp.mat: -100.00%",".",IF(VALUE("1.2")=1.2,".",","),2)</f>
        <v>Sp.mat: -100.00%</v>
      </c>
      <c r="F162" s="31" t="str">
        <f>SUBSTITUTE("Sp.man: 0.00%",".",IF(VALUE("1.2")=1.2,".",","),2)</f>
        <v>Sp.man: 0.00%</v>
      </c>
      <c r="G162" s="31" t="str">
        <f>SUBSTITUTE("Sp.uti: 0.00%",".",IF(VALUE("1.2")=1.2,".",","),2)</f>
        <v>Sp.uti: 0.00%</v>
      </c>
    </row>
    <row r="163" spans="1:9" x14ac:dyDescent="0.25">
      <c r="A163" s="54" t="s">
        <v>473</v>
      </c>
      <c r="B163" s="55"/>
      <c r="C163" s="55"/>
      <c r="D163" s="55"/>
      <c r="E163" s="55"/>
      <c r="F163" s="55"/>
      <c r="G163" s="55"/>
    </row>
    <row r="164" spans="1:9" x14ac:dyDescent="0.25">
      <c r="A164" s="55"/>
      <c r="B164" s="55"/>
      <c r="C164" s="55"/>
      <c r="D164" s="55"/>
      <c r="E164" s="55"/>
      <c r="F164" s="55"/>
      <c r="G164" s="55"/>
    </row>
    <row r="165" spans="1:9" x14ac:dyDescent="0.25">
      <c r="A165" s="52" t="s">
        <v>1428</v>
      </c>
      <c r="B165" s="53"/>
      <c r="C165" s="53"/>
      <c r="D165" s="53"/>
      <c r="E165" s="53"/>
      <c r="F165" s="53"/>
      <c r="G165" s="53"/>
      <c r="H165" s="33"/>
      <c r="I165" s="34"/>
    </row>
    <row r="166" spans="1:9" x14ac:dyDescent="0.25">
      <c r="B166" s="2">
        <v>28</v>
      </c>
      <c r="C166" s="3" t="s">
        <v>1429</v>
      </c>
      <c r="D166" s="5" t="s">
        <v>76</v>
      </c>
      <c r="G166" s="6">
        <v>150</v>
      </c>
    </row>
    <row r="167" spans="1:9" x14ac:dyDescent="0.25">
      <c r="D167" s="31" t="str">
        <f>SUBSTITUTE("Sp.mat: 0.00%",".",IF(VALUE("1.2")=1.2,".",","),2)</f>
        <v>Sp.mat: 0.00%</v>
      </c>
      <c r="F167" s="31" t="str">
        <f>SUBSTITUTE("Sp.man: 0.00%",".",IF(VALUE("1.2")=1.2,".",","),2)</f>
        <v>Sp.man: 0.00%</v>
      </c>
      <c r="G167" s="31" t="str">
        <f>SUBSTITUTE("Sp.uti: 0.00%",".",IF(VALUE("1.2")=1.2,".",","),2)</f>
        <v>Sp.uti: 0.00%</v>
      </c>
    </row>
    <row r="168" spans="1:9" x14ac:dyDescent="0.25">
      <c r="A168" s="54" t="s">
        <v>1430</v>
      </c>
      <c r="B168" s="55"/>
      <c r="C168" s="55"/>
      <c r="D168" s="55"/>
      <c r="E168" s="55"/>
      <c r="F168" s="55"/>
      <c r="G168" s="55"/>
    </row>
    <row r="169" spans="1:9" x14ac:dyDescent="0.25">
      <c r="A169" s="55"/>
      <c r="B169" s="55"/>
      <c r="C169" s="55"/>
      <c r="D169" s="55"/>
      <c r="E169" s="55"/>
      <c r="F169" s="55"/>
      <c r="G169" s="55"/>
    </row>
    <row r="170" spans="1:9" x14ac:dyDescent="0.25">
      <c r="A170" s="52" t="s">
        <v>27</v>
      </c>
      <c r="B170" s="53"/>
      <c r="C170" s="53"/>
      <c r="D170" s="53"/>
      <c r="E170" s="53"/>
      <c r="F170" s="53"/>
      <c r="G170" s="53"/>
      <c r="H170" s="33"/>
      <c r="I170" s="34"/>
    </row>
    <row r="171" spans="1:9" x14ac:dyDescent="0.25">
      <c r="B171" s="2">
        <v>32</v>
      </c>
      <c r="C171" s="3" t="s">
        <v>1431</v>
      </c>
      <c r="D171" s="5" t="s">
        <v>76</v>
      </c>
      <c r="G171" s="6">
        <v>11</v>
      </c>
    </row>
    <row r="172" spans="1:9" x14ac:dyDescent="0.25">
      <c r="D172" s="31" t="str">
        <f>SUBSTITUTE("Sp.mat: 0.00%",".",IF(VALUE("1.2")=1.2,".",","),2)</f>
        <v>Sp.mat: 0.00%</v>
      </c>
      <c r="F172" s="31" t="str">
        <f>SUBSTITUTE("Sp.man: 0.00%",".",IF(VALUE("1.2")=1.2,".",","),2)</f>
        <v>Sp.man: 0.00%</v>
      </c>
      <c r="G172" s="31" t="str">
        <f>SUBSTITUTE("Sp.uti: 0.00%",".",IF(VALUE("1.2")=1.2,".",","),2)</f>
        <v>Sp.uti: 0.00%</v>
      </c>
    </row>
    <row r="173" spans="1:9" x14ac:dyDescent="0.25">
      <c r="A173" s="54" t="s">
        <v>1432</v>
      </c>
      <c r="B173" s="55"/>
      <c r="C173" s="55"/>
      <c r="D173" s="55"/>
      <c r="E173" s="55"/>
      <c r="F173" s="55"/>
      <c r="G173" s="55"/>
    </row>
    <row r="174" spans="1:9" x14ac:dyDescent="0.25">
      <c r="A174" s="55"/>
      <c r="B174" s="55"/>
      <c r="C174" s="55"/>
      <c r="D174" s="55"/>
      <c r="E174" s="55"/>
      <c r="F174" s="55"/>
      <c r="G174" s="55"/>
    </row>
    <row r="175" spans="1:9" x14ac:dyDescent="0.25">
      <c r="A175" s="56" t="s">
        <v>195</v>
      </c>
      <c r="B175" s="57"/>
      <c r="C175" s="57"/>
      <c r="D175" s="57"/>
      <c r="E175" s="57"/>
      <c r="F175" s="57"/>
      <c r="G175" s="57"/>
      <c r="H175" s="35"/>
      <c r="I175" s="36"/>
    </row>
    <row r="176" spans="1:9" x14ac:dyDescent="0.25">
      <c r="A176" s="58" t="s">
        <v>1433</v>
      </c>
      <c r="B176" s="58"/>
      <c r="C176" s="58"/>
      <c r="D176" s="58"/>
      <c r="E176" s="58"/>
      <c r="F176" s="58"/>
      <c r="G176" s="58"/>
      <c r="H176" s="58"/>
      <c r="I176" s="58"/>
    </row>
    <row r="177" spans="1:9" x14ac:dyDescent="0.25">
      <c r="B177" s="2">
        <v>33</v>
      </c>
      <c r="C177" s="3" t="s">
        <v>1434</v>
      </c>
      <c r="D177" s="5" t="s">
        <v>76</v>
      </c>
      <c r="G177" s="6">
        <v>11</v>
      </c>
    </row>
    <row r="178" spans="1:9" x14ac:dyDescent="0.25">
      <c r="D178" s="31" t="str">
        <f>SUBSTITUTE("Sp.mat: -100.00%",".",IF(VALUE("1.2")=1.2,".",","),2)</f>
        <v>Sp.mat: -100.00%</v>
      </c>
      <c r="F178" s="31" t="str">
        <f>SUBSTITUTE("Sp.man: 0.00%",".",IF(VALUE("1.2")=1.2,".",","),2)</f>
        <v>Sp.man: 0.00%</v>
      </c>
      <c r="G178" s="31" t="str">
        <f>SUBSTITUTE("Sp.uti: 0.00%",".",IF(VALUE("1.2")=1.2,".",","),2)</f>
        <v>Sp.uti: 0.00%</v>
      </c>
    </row>
    <row r="179" spans="1:9" x14ac:dyDescent="0.25">
      <c r="A179" s="54" t="s">
        <v>1435</v>
      </c>
      <c r="B179" s="55"/>
      <c r="C179" s="55"/>
      <c r="D179" s="55"/>
      <c r="E179" s="55"/>
      <c r="F179" s="55"/>
      <c r="G179" s="55"/>
    </row>
    <row r="180" spans="1:9" x14ac:dyDescent="0.25">
      <c r="A180" s="55"/>
      <c r="B180" s="55"/>
      <c r="C180" s="55"/>
      <c r="D180" s="55"/>
      <c r="E180" s="55"/>
      <c r="F180" s="55"/>
      <c r="G180" s="55"/>
    </row>
    <row r="181" spans="1:9" x14ac:dyDescent="0.25">
      <c r="A181" s="52" t="s">
        <v>1436</v>
      </c>
      <c r="B181" s="53"/>
      <c r="C181" s="53"/>
      <c r="D181" s="53"/>
      <c r="E181" s="53"/>
      <c r="F181" s="53"/>
      <c r="G181" s="53"/>
      <c r="H181" s="33"/>
      <c r="I181" s="34"/>
    </row>
    <row r="182" spans="1:9" x14ac:dyDescent="0.25">
      <c r="B182" s="2">
        <v>34</v>
      </c>
      <c r="C182" s="3" t="s">
        <v>1437</v>
      </c>
      <c r="D182" s="5" t="s">
        <v>76</v>
      </c>
      <c r="G182" s="6">
        <v>11</v>
      </c>
    </row>
    <row r="183" spans="1:9" x14ac:dyDescent="0.25">
      <c r="D183" s="31" t="str">
        <f>SUBSTITUTE("Sp.mat: 0.00%",".",IF(VALUE("1.2")=1.2,".",","),2)</f>
        <v>Sp.mat: 0.00%</v>
      </c>
      <c r="F183" s="31" t="str">
        <f>SUBSTITUTE("Sp.man: 0.00%",".",IF(VALUE("1.2")=1.2,".",","),2)</f>
        <v>Sp.man: 0.00%</v>
      </c>
      <c r="G183" s="31" t="str">
        <f>SUBSTITUTE("Sp.uti: 0.00%",".",IF(VALUE("1.2")=1.2,".",","),2)</f>
        <v>Sp.uti: 0.00%</v>
      </c>
    </row>
    <row r="184" spans="1:9" x14ac:dyDescent="0.25">
      <c r="A184" s="54" t="s">
        <v>1438</v>
      </c>
      <c r="B184" s="55"/>
      <c r="C184" s="55"/>
      <c r="D184" s="55"/>
      <c r="E184" s="55"/>
      <c r="F184" s="55"/>
      <c r="G184" s="55"/>
    </row>
    <row r="185" spans="1:9" x14ac:dyDescent="0.25">
      <c r="A185" s="55"/>
      <c r="B185" s="55"/>
      <c r="C185" s="55"/>
      <c r="D185" s="55"/>
      <c r="E185" s="55"/>
      <c r="F185" s="55"/>
      <c r="G185" s="55"/>
    </row>
    <row r="186" spans="1:9" x14ac:dyDescent="0.25">
      <c r="A186" s="52" t="s">
        <v>27</v>
      </c>
      <c r="B186" s="53"/>
      <c r="C186" s="53"/>
      <c r="D186" s="53"/>
      <c r="E186" s="53"/>
      <c r="F186" s="53"/>
      <c r="G186" s="53"/>
      <c r="H186" s="33"/>
      <c r="I186" s="34"/>
    </row>
    <row r="187" spans="1:9" x14ac:dyDescent="0.25">
      <c r="B187" s="2">
        <v>35</v>
      </c>
      <c r="C187" s="3" t="s">
        <v>1439</v>
      </c>
      <c r="D187" s="5" t="s">
        <v>76</v>
      </c>
      <c r="G187" s="6">
        <v>2</v>
      </c>
    </row>
    <row r="188" spans="1:9" x14ac:dyDescent="0.25">
      <c r="D188" s="31" t="str">
        <f>SUBSTITUTE("Sp.mat: 0.00%",".",IF(VALUE("1.2")=1.2,".",","),2)</f>
        <v>Sp.mat: 0.00%</v>
      </c>
      <c r="F188" s="31" t="str">
        <f>SUBSTITUTE("Sp.man: 0.00%",".",IF(VALUE("1.2")=1.2,".",","),2)</f>
        <v>Sp.man: 0.00%</v>
      </c>
      <c r="G188" s="31" t="str">
        <f>SUBSTITUTE("Sp.uti: 0.00%",".",IF(VALUE("1.2")=1.2,".",","),2)</f>
        <v>Sp.uti: 0.00%</v>
      </c>
    </row>
    <row r="189" spans="1:9" x14ac:dyDescent="0.25">
      <c r="A189" s="54" t="s">
        <v>1440</v>
      </c>
      <c r="B189" s="55"/>
      <c r="C189" s="55"/>
      <c r="D189" s="55"/>
      <c r="E189" s="55"/>
      <c r="F189" s="55"/>
      <c r="G189" s="55"/>
    </row>
    <row r="190" spans="1:9" x14ac:dyDescent="0.25">
      <c r="A190" s="55"/>
      <c r="B190" s="55"/>
      <c r="C190" s="55"/>
      <c r="D190" s="55"/>
      <c r="E190" s="55"/>
      <c r="F190" s="55"/>
      <c r="G190" s="55"/>
    </row>
    <row r="191" spans="1:9" x14ac:dyDescent="0.25">
      <c r="A191" s="52" t="s">
        <v>434</v>
      </c>
      <c r="B191" s="53"/>
      <c r="C191" s="53"/>
      <c r="D191" s="53"/>
      <c r="E191" s="53"/>
      <c r="F191" s="53"/>
      <c r="G191" s="53"/>
      <c r="H191" s="33"/>
      <c r="I191" s="34"/>
    </row>
    <row r="192" spans="1:9" x14ac:dyDescent="0.25">
      <c r="B192" s="2">
        <v>36</v>
      </c>
      <c r="C192" s="3" t="s">
        <v>1441</v>
      </c>
      <c r="D192" s="5" t="s">
        <v>76</v>
      </c>
      <c r="G192" s="6">
        <v>258</v>
      </c>
    </row>
    <row r="193" spans="1:9" x14ac:dyDescent="0.25">
      <c r="D193" s="31" t="str">
        <f>SUBSTITUTE("Sp.mat: 0.00%",".",IF(VALUE("1.2")=1.2,".",","),2)</f>
        <v>Sp.mat: 0.00%</v>
      </c>
      <c r="F193" s="31" t="str">
        <f>SUBSTITUTE("Sp.man: 0.00%",".",IF(VALUE("1.2")=1.2,".",","),2)</f>
        <v>Sp.man: 0.00%</v>
      </c>
      <c r="G193" s="31" t="str">
        <f>SUBSTITUTE("Sp.uti: 0.00%",".",IF(VALUE("1.2")=1.2,".",","),2)</f>
        <v>Sp.uti: 0.00%</v>
      </c>
    </row>
    <row r="194" spans="1:9" x14ac:dyDescent="0.25">
      <c r="A194" s="54" t="s">
        <v>1442</v>
      </c>
      <c r="B194" s="55"/>
      <c r="C194" s="55"/>
      <c r="D194" s="55"/>
      <c r="E194" s="55"/>
      <c r="F194" s="55"/>
      <c r="G194" s="55"/>
    </row>
    <row r="195" spans="1:9" x14ac:dyDescent="0.25">
      <c r="A195" s="55"/>
      <c r="B195" s="55"/>
      <c r="C195" s="55"/>
      <c r="D195" s="55"/>
      <c r="E195" s="55"/>
      <c r="F195" s="55"/>
      <c r="G195" s="55"/>
    </row>
    <row r="196" spans="1:9" x14ac:dyDescent="0.25">
      <c r="A196" s="52" t="s">
        <v>27</v>
      </c>
      <c r="B196" s="53"/>
      <c r="C196" s="53"/>
      <c r="D196" s="53"/>
      <c r="E196" s="53"/>
      <c r="F196" s="53"/>
      <c r="G196" s="53"/>
      <c r="H196" s="33"/>
      <c r="I196" s="34"/>
    </row>
    <row r="197" spans="1:9" x14ac:dyDescent="0.25">
      <c r="B197" s="2">
        <v>37</v>
      </c>
      <c r="C197" s="3" t="s">
        <v>1443</v>
      </c>
      <c r="D197" s="5" t="s">
        <v>76</v>
      </c>
      <c r="G197" s="6">
        <v>379</v>
      </c>
    </row>
    <row r="198" spans="1:9" x14ac:dyDescent="0.25">
      <c r="D198" s="31" t="str">
        <f>SUBSTITUTE("Sp.mat: 0.00%",".",IF(VALUE("1.2")=1.2,".",","),2)</f>
        <v>Sp.mat: 0.00%</v>
      </c>
      <c r="F198" s="31" t="str">
        <f>SUBSTITUTE("Sp.man: 0.00%",".",IF(VALUE("1.2")=1.2,".",","),2)</f>
        <v>Sp.man: 0.00%</v>
      </c>
      <c r="G198" s="31" t="str">
        <f>SUBSTITUTE("Sp.uti: 0.00%",".",IF(VALUE("1.2")=1.2,".",","),2)</f>
        <v>Sp.uti: 0.00%</v>
      </c>
    </row>
    <row r="199" spans="1:9" x14ac:dyDescent="0.25">
      <c r="A199" s="54" t="s">
        <v>1444</v>
      </c>
      <c r="B199" s="55"/>
      <c r="C199" s="55"/>
      <c r="D199" s="55"/>
      <c r="E199" s="55"/>
      <c r="F199" s="55"/>
      <c r="G199" s="55"/>
    </row>
    <row r="200" spans="1:9" x14ac:dyDescent="0.25">
      <c r="A200" s="55"/>
      <c r="B200" s="55"/>
      <c r="C200" s="55"/>
      <c r="D200" s="55"/>
      <c r="E200" s="55"/>
      <c r="F200" s="55"/>
      <c r="G200" s="55"/>
    </row>
    <row r="201" spans="1:9" x14ac:dyDescent="0.25">
      <c r="A201" s="52" t="s">
        <v>27</v>
      </c>
      <c r="B201" s="53"/>
      <c r="C201" s="53"/>
      <c r="D201" s="53"/>
      <c r="E201" s="53"/>
      <c r="F201" s="53"/>
      <c r="G201" s="53"/>
      <c r="H201" s="33"/>
      <c r="I201" s="34"/>
    </row>
    <row r="202" spans="1:9" x14ac:dyDescent="0.25">
      <c r="B202" s="2">
        <v>38</v>
      </c>
      <c r="C202" s="3" t="s">
        <v>1445</v>
      </c>
      <c r="D202" s="5" t="s">
        <v>52</v>
      </c>
      <c r="G202" s="6">
        <v>278</v>
      </c>
    </row>
    <row r="203" spans="1:9" x14ac:dyDescent="0.25">
      <c r="D203" s="31" t="str">
        <f>SUBSTITUTE("Sp.mat: 0.00%",".",IF(VALUE("1.2")=1.2,".",","),2)</f>
        <v>Sp.mat: 0.00%</v>
      </c>
      <c r="F203" s="31" t="str">
        <f>SUBSTITUTE("Sp.man: 0.00%",".",IF(VALUE("1.2")=1.2,".",","),2)</f>
        <v>Sp.man: 0.00%</v>
      </c>
      <c r="G203" s="31" t="str">
        <f>SUBSTITUTE("Sp.uti: 0.00%",".",IF(VALUE("1.2")=1.2,".",","),2)</f>
        <v>Sp.uti: 0.00%</v>
      </c>
    </row>
    <row r="204" spans="1:9" x14ac:dyDescent="0.25">
      <c r="A204" s="54" t="s">
        <v>1446</v>
      </c>
      <c r="B204" s="55"/>
      <c r="C204" s="55"/>
      <c r="D204" s="55"/>
      <c r="E204" s="55"/>
      <c r="F204" s="55"/>
      <c r="G204" s="55"/>
    </row>
    <row r="205" spans="1:9" x14ac:dyDescent="0.25">
      <c r="A205" s="55"/>
      <c r="B205" s="55"/>
      <c r="C205" s="55"/>
      <c r="D205" s="55"/>
      <c r="E205" s="55"/>
      <c r="F205" s="55"/>
      <c r="G205" s="55"/>
    </row>
    <row r="206" spans="1:9" x14ac:dyDescent="0.25">
      <c r="A206" s="52" t="s">
        <v>27</v>
      </c>
      <c r="B206" s="53"/>
      <c r="C206" s="53"/>
      <c r="D206" s="53"/>
      <c r="E206" s="53"/>
      <c r="F206" s="53"/>
      <c r="G206" s="53"/>
      <c r="H206" s="33"/>
      <c r="I206" s="34"/>
    </row>
    <row r="207" spans="1:9" x14ac:dyDescent="0.25">
      <c r="B207" s="2">
        <v>39</v>
      </c>
      <c r="C207" s="3" t="s">
        <v>1447</v>
      </c>
      <c r="D207" s="5" t="s">
        <v>76</v>
      </c>
      <c r="G207" s="6">
        <v>47</v>
      </c>
    </row>
    <row r="208" spans="1:9" x14ac:dyDescent="0.25">
      <c r="D208" s="31" t="str">
        <f>SUBSTITUTE("Sp.mat: 0.00%",".",IF(VALUE("1.2")=1.2,".",","),2)</f>
        <v>Sp.mat: 0.00%</v>
      </c>
      <c r="F208" s="31" t="str">
        <f>SUBSTITUTE("Sp.man: 0.00%",".",IF(VALUE("1.2")=1.2,".",","),2)</f>
        <v>Sp.man: 0.00%</v>
      </c>
      <c r="G208" s="31" t="str">
        <f>SUBSTITUTE("Sp.uti: 0.00%",".",IF(VALUE("1.2")=1.2,".",","),2)</f>
        <v>Sp.uti: 0.00%</v>
      </c>
    </row>
    <row r="209" spans="1:19" x14ac:dyDescent="0.25">
      <c r="A209" s="54" t="s">
        <v>1448</v>
      </c>
      <c r="B209" s="55"/>
      <c r="C209" s="55"/>
      <c r="D209" s="55"/>
      <c r="E209" s="55"/>
      <c r="F209" s="55"/>
      <c r="G209" s="55"/>
    </row>
    <row r="210" spans="1:19" x14ac:dyDescent="0.25">
      <c r="A210" s="55"/>
      <c r="B210" s="55"/>
      <c r="C210" s="55"/>
      <c r="D210" s="55"/>
      <c r="E210" s="55"/>
      <c r="F210" s="55"/>
      <c r="G210" s="55"/>
    </row>
    <row r="211" spans="1:19" x14ac:dyDescent="0.25">
      <c r="A211" s="52" t="s">
        <v>27</v>
      </c>
      <c r="B211" s="53"/>
      <c r="C211" s="53"/>
      <c r="D211" s="53"/>
      <c r="E211" s="53"/>
      <c r="F211" s="53"/>
      <c r="G211" s="53"/>
      <c r="H211" s="33"/>
      <c r="I211" s="34"/>
    </row>
    <row r="212" spans="1:19" x14ac:dyDescent="0.25">
      <c r="B212" s="37" t="s">
        <v>154</v>
      </c>
      <c r="E212" s="4">
        <f>SUMIF(J13:J211,"1",I13:I211)</f>
        <v>0</v>
      </c>
      <c r="F212" s="4">
        <f>SUMIF(J13:J211,"2",I13:I211)</f>
        <v>0</v>
      </c>
      <c r="G212" s="4">
        <f>SUMIF(J13:J211,"3",I13:I211)</f>
        <v>0</v>
      </c>
      <c r="H212" s="4">
        <f>SUMIF(J13:J211,"4",I13:I211)</f>
        <v>0</v>
      </c>
      <c r="I212" s="4">
        <f>SUMIF(J13:J211,"5",I13:I211)</f>
        <v>0</v>
      </c>
      <c r="K212" s="4">
        <f>SUMIF(J13:J211,"3",K13:K211)</f>
        <v>0</v>
      </c>
      <c r="L212" s="4">
        <f>SUMIF(J13:J211,"3",L13:L211)</f>
        <v>0</v>
      </c>
      <c r="M212" s="4">
        <f>SUMIF(J13:J211,"3",M13:M211)</f>
        <v>0</v>
      </c>
      <c r="N212" s="4">
        <f>SUMIF(J13:J211,"4",N13:N211)</f>
        <v>0</v>
      </c>
      <c r="O212" s="4">
        <f>SUMIF(J13:J211,"4",O13:O211)</f>
        <v>0</v>
      </c>
      <c r="P212" s="4">
        <f>SUMIF(J13:J211,"4",P13:P211)</f>
        <v>0</v>
      </c>
      <c r="Q212" s="4">
        <f>SUMIF(J13:J211,"4",Q13:Q211)</f>
        <v>0</v>
      </c>
      <c r="R212" s="4">
        <f>SUMIF(J13:J211,"4",R13:R211)</f>
        <v>0</v>
      </c>
      <c r="S212" s="4">
        <f>SUMIF(J13:J211,"4",S13:S211)</f>
        <v>0</v>
      </c>
    </row>
    <row r="213" spans="1:19" hidden="1" x14ac:dyDescent="0.25">
      <c r="B213" s="37" t="s">
        <v>155</v>
      </c>
    </row>
    <row r="214" spans="1:19" hidden="1" x14ac:dyDescent="0.25">
      <c r="B214" s="37" t="s">
        <v>156</v>
      </c>
      <c r="G214" s="4">
        <f>$K$212*1</f>
        <v>0</v>
      </c>
    </row>
    <row r="215" spans="1:19" hidden="1" x14ac:dyDescent="0.25">
      <c r="B215" s="37" t="s">
        <v>157</v>
      </c>
      <c r="G215" s="4">
        <f>$L$212*1</f>
        <v>0</v>
      </c>
    </row>
    <row r="216" spans="1:19" hidden="1" x14ac:dyDescent="0.25">
      <c r="B216" s="37" t="s">
        <v>158</v>
      </c>
      <c r="G216" s="4">
        <f>G212-G214-G215</f>
        <v>0</v>
      </c>
    </row>
    <row r="217" spans="1:19" hidden="1" x14ac:dyDescent="0.25">
      <c r="B217" s="37" t="s">
        <v>159</v>
      </c>
      <c r="E217" s="4">
        <f>IF("G"="Nu",0*1,0)</f>
        <v>0</v>
      </c>
      <c r="I217" s="4">
        <f>E217</f>
        <v>0</v>
      </c>
    </row>
    <row r="218" spans="1:19" hidden="1" x14ac:dyDescent="0.25">
      <c r="B218" s="37" t="s">
        <v>160</v>
      </c>
      <c r="D218" s="38" t="str">
        <f>CONCATENATE(TEXT(0,REPLACE("#.####",2,1,"."))," x")</f>
        <v>. x</v>
      </c>
      <c r="E218" s="4">
        <f>IF("G"="Nu",0*1,0)</f>
        <v>0</v>
      </c>
      <c r="I218" s="4">
        <f>E218*0</f>
        <v>0</v>
      </c>
    </row>
    <row r="219" spans="1:19" x14ac:dyDescent="0.25">
      <c r="B219" s="37" t="s">
        <v>161</v>
      </c>
      <c r="E219" s="4">
        <f>0</f>
        <v>0</v>
      </c>
      <c r="F219" s="4">
        <f>0</f>
        <v>0</v>
      </c>
      <c r="G219" s="4">
        <f>0</f>
        <v>0</v>
      </c>
      <c r="H219" s="4">
        <f>IF(H212=0,1,H230/H212)</f>
        <v>1</v>
      </c>
    </row>
    <row r="220" spans="1:19" x14ac:dyDescent="0.25">
      <c r="B220" s="39" t="s">
        <v>162</v>
      </c>
      <c r="C220" s="40"/>
      <c r="D220" s="41"/>
      <c r="E220" s="42"/>
      <c r="F220" s="42"/>
      <c r="G220" s="43"/>
      <c r="H220" s="32"/>
      <c r="I220" s="44"/>
    </row>
    <row r="221" spans="1:19" hidden="1" x14ac:dyDescent="0.25">
      <c r="B221" s="45" t="str">
        <f>CONCATENATE("  ","Impozit manopera        ")</f>
        <v xml:space="preserve">  Impozit manopera        </v>
      </c>
      <c r="D221" s="38">
        <f>0</f>
        <v>0</v>
      </c>
      <c r="F221" s="4">
        <f>F212*F219*D221</f>
        <v>0</v>
      </c>
      <c r="I221" s="46">
        <f t="shared" ref="I221:I228" si="0">F221</f>
        <v>0</v>
      </c>
    </row>
    <row r="222" spans="1:19" x14ac:dyDescent="0.25">
      <c r="B222" s="45" t="str">
        <f>CONCATENATE("  ","C.A.S.                  ")</f>
        <v xml:space="preserve">  C.A.S.                  </v>
      </c>
      <c r="D222" s="38">
        <f>0</f>
        <v>0</v>
      </c>
      <c r="F222" s="4">
        <f>(F212*F219+F221)*D222</f>
        <v>0</v>
      </c>
      <c r="I222" s="4">
        <f t="shared" si="0"/>
        <v>0</v>
      </c>
    </row>
    <row r="223" spans="1:19" x14ac:dyDescent="0.25">
      <c r="B223" s="45" t="str">
        <f>CONCATENATE("  ","C.A.S.S.                ")</f>
        <v xml:space="preserve">  C.A.S.S.                </v>
      </c>
      <c r="D223" s="38">
        <f>0</f>
        <v>0</v>
      </c>
      <c r="F223" s="4">
        <f>(F212*F219+F221)*D223</f>
        <v>0</v>
      </c>
      <c r="I223" s="4">
        <f t="shared" si="0"/>
        <v>0</v>
      </c>
    </row>
    <row r="224" spans="1:19" x14ac:dyDescent="0.25">
      <c r="B224" s="45" t="str">
        <f>CONCATENATE("  ","Aj.somaj                ")</f>
        <v xml:space="preserve">  Aj.somaj                </v>
      </c>
      <c r="D224" s="38">
        <f>0</f>
        <v>0</v>
      </c>
      <c r="F224" s="4">
        <f>(F212*F219+F221)*D224</f>
        <v>0</v>
      </c>
      <c r="I224" s="4">
        <f t="shared" si="0"/>
        <v>0</v>
      </c>
    </row>
    <row r="225" spans="1:9" x14ac:dyDescent="0.25">
      <c r="B225" s="45" t="str">
        <f>CONCATENATE("  ","Acc. munca, boli profes.")</f>
        <v xml:space="preserve">  Acc. munca, boli profes.</v>
      </c>
      <c r="D225" s="38">
        <f>0</f>
        <v>0</v>
      </c>
      <c r="F225" s="4">
        <f>(F212*F219+F221)*D225</f>
        <v>0</v>
      </c>
      <c r="I225" s="4">
        <f t="shared" si="0"/>
        <v>0</v>
      </c>
    </row>
    <row r="226" spans="1:9" x14ac:dyDescent="0.25">
      <c r="B226" s="45" t="str">
        <f>CONCATENATE("  ","Contr.Concedii Medicale ")</f>
        <v xml:space="preserve">  Contr.Concedii Medicale </v>
      </c>
      <c r="D226" s="38">
        <f>0</f>
        <v>0</v>
      </c>
      <c r="F226" s="4">
        <f>(F212*F219+F221)*D226</f>
        <v>0</v>
      </c>
      <c r="I226" s="4">
        <f t="shared" si="0"/>
        <v>0</v>
      </c>
    </row>
    <row r="227" spans="1:9" x14ac:dyDescent="0.25">
      <c r="B227" s="45" t="str">
        <f>CONCATENATE("  ","Comision ITM            ")</f>
        <v xml:space="preserve">  Comision ITM            </v>
      </c>
      <c r="D227" s="38">
        <f>0</f>
        <v>0</v>
      </c>
      <c r="F227" s="4">
        <f>(F212*F219+F221)*D227</f>
        <v>0</v>
      </c>
      <c r="I227" s="4">
        <f t="shared" si="0"/>
        <v>0</v>
      </c>
    </row>
    <row r="228" spans="1:9" x14ac:dyDescent="0.25">
      <c r="B228" s="45" t="str">
        <f>CONCATENATE("  ","Fond garantare salarii  ")</f>
        <v xml:space="preserve">  Fond garantare salarii  </v>
      </c>
      <c r="D228" s="38">
        <f>0</f>
        <v>0</v>
      </c>
      <c r="F228" s="4">
        <f>(F212*F219+F221)*D228</f>
        <v>0</v>
      </c>
      <c r="I228" s="4">
        <f t="shared" si="0"/>
        <v>0</v>
      </c>
    </row>
    <row r="229" spans="1:9" hidden="1" x14ac:dyDescent="0.25">
      <c r="B229" s="45" t="str">
        <f>CONCATENATE("  ","Chelt.tr.aprov.,depozit.")</f>
        <v xml:space="preserve">  Chelt.tr.aprov.,depozit.</v>
      </c>
      <c r="D229" s="38">
        <f>0</f>
        <v>0</v>
      </c>
      <c r="E229" s="4">
        <f>(E212+I217+I218)*E219*D229</f>
        <v>0</v>
      </c>
      <c r="I229" s="4">
        <f>E229</f>
        <v>0</v>
      </c>
    </row>
    <row r="230" spans="1:9" x14ac:dyDescent="0.25">
      <c r="B230" s="39" t="s">
        <v>163</v>
      </c>
      <c r="C230" s="40"/>
      <c r="D230" s="41"/>
      <c r="E230" s="44">
        <f>(E212+I217+I218)*E219+E229</f>
        <v>0</v>
      </c>
      <c r="F230" s="44">
        <f>F212*F219+F221+F222+F223+F224+F225+F226+F227+F228</f>
        <v>0</v>
      </c>
      <c r="G230" s="44">
        <f>G212*G219</f>
        <v>0</v>
      </c>
      <c r="H230" s="44">
        <f>($N$212*0+$O$212*0+$P$212*0)*1</f>
        <v>0</v>
      </c>
      <c r="I230" s="44">
        <f>SUM(E230:H230)</f>
        <v>0</v>
      </c>
    </row>
    <row r="231" spans="1:9" x14ac:dyDescent="0.25">
      <c r="B231" s="39" t="s">
        <v>164</v>
      </c>
      <c r="C231" s="40"/>
      <c r="D231" s="47">
        <f>0</f>
        <v>0</v>
      </c>
      <c r="E231" s="42" t="s">
        <v>165</v>
      </c>
      <c r="F231" s="42"/>
      <c r="G231" s="43"/>
      <c r="H231" s="32"/>
      <c r="I231" s="44">
        <f>I230*D231</f>
        <v>0</v>
      </c>
    </row>
    <row r="232" spans="1:9" x14ac:dyDescent="0.25">
      <c r="B232" s="39" t="s">
        <v>166</v>
      </c>
      <c r="C232" s="40"/>
      <c r="D232" s="47">
        <f>0</f>
        <v>0</v>
      </c>
      <c r="E232" s="42" t="s">
        <v>167</v>
      </c>
      <c r="F232" s="42"/>
      <c r="G232" s="43"/>
      <c r="H232" s="32"/>
      <c r="I232" s="44">
        <f>(I230+I231)*D232</f>
        <v>0</v>
      </c>
    </row>
    <row r="233" spans="1:9" hidden="1" x14ac:dyDescent="0.25">
      <c r="B233" s="37" t="s">
        <v>159</v>
      </c>
      <c r="D233" s="42" t="str">
        <f>CONCATENATE(TEXT(0,REPLACE("#.####",2,1,"."))," x")</f>
        <v>. x</v>
      </c>
      <c r="E233" s="4">
        <f>IF("G"="Nu",0*1,0)</f>
        <v>0</v>
      </c>
      <c r="I233" s="4">
        <f>E233*0</f>
        <v>0</v>
      </c>
    </row>
    <row r="234" spans="1:9" hidden="1" x14ac:dyDescent="0.25">
      <c r="B234" s="37" t="s">
        <v>160</v>
      </c>
      <c r="D234" s="38" t="str">
        <f>CONCATENATE(TEXT(0,REPLACE("#.####",2,1,"."))," x ",TEXT(0,REPLACE("#.####",2,1,"."))," x")</f>
        <v>. x . x</v>
      </c>
      <c r="E234" s="4">
        <f>IF("G"="Nu",0*1,0)</f>
        <v>0</v>
      </c>
      <c r="I234" s="4">
        <f>E234*0*0</f>
        <v>0</v>
      </c>
    </row>
    <row r="235" spans="1:9" x14ac:dyDescent="0.25">
      <c r="B235" s="39" t="s">
        <v>168</v>
      </c>
      <c r="C235" s="40"/>
      <c r="D235" s="49" t="s">
        <v>169</v>
      </c>
      <c r="E235" s="42"/>
      <c r="F235" s="42"/>
      <c r="G235" s="43"/>
      <c r="H235" s="32"/>
      <c r="I235" s="44">
        <f>I230+I231+I232+I233+I234</f>
        <v>0</v>
      </c>
    </row>
    <row r="236" spans="1:9" x14ac:dyDescent="0.25">
      <c r="B236" s="48"/>
      <c r="C236" s="40"/>
      <c r="D236" s="41"/>
      <c r="E236" s="42"/>
      <c r="F236" s="42"/>
      <c r="G236" s="43"/>
      <c r="H236" s="32"/>
      <c r="I236" s="44"/>
    </row>
    <row r="238" spans="1:9" x14ac:dyDescent="0.25">
      <c r="A238" s="51" t="s">
        <v>1699</v>
      </c>
    </row>
    <row r="239" spans="1:9" x14ac:dyDescent="0.25">
      <c r="A239" s="51" t="s">
        <v>1700</v>
      </c>
    </row>
  </sheetData>
  <mergeCells count="96">
    <mergeCell ref="A28:G28"/>
    <mergeCell ref="A1:D1"/>
    <mergeCell ref="A2:I2"/>
    <mergeCell ref="A4:I4"/>
    <mergeCell ref="A5:I5"/>
    <mergeCell ref="A6:H6"/>
    <mergeCell ref="A15:G16"/>
    <mergeCell ref="A17:G17"/>
    <mergeCell ref="A18:I18"/>
    <mergeCell ref="A21:G22"/>
    <mergeCell ref="A23:G23"/>
    <mergeCell ref="A26:G27"/>
    <mergeCell ref="A52:I52"/>
    <mergeCell ref="A29:I29"/>
    <mergeCell ref="A32:G33"/>
    <mergeCell ref="A34:G34"/>
    <mergeCell ref="A37:G38"/>
    <mergeCell ref="A39:G39"/>
    <mergeCell ref="A40:I40"/>
    <mergeCell ref="A43:G44"/>
    <mergeCell ref="A45:G45"/>
    <mergeCell ref="A48:G49"/>
    <mergeCell ref="A50:G50"/>
    <mergeCell ref="A51:I51"/>
    <mergeCell ref="A76:I76"/>
    <mergeCell ref="A55:G56"/>
    <mergeCell ref="A57:G57"/>
    <mergeCell ref="A58:I58"/>
    <mergeCell ref="A61:G62"/>
    <mergeCell ref="A63:G63"/>
    <mergeCell ref="A64:I64"/>
    <mergeCell ref="A67:G68"/>
    <mergeCell ref="A69:G69"/>
    <mergeCell ref="A70:I70"/>
    <mergeCell ref="A73:G74"/>
    <mergeCell ref="A75:G75"/>
    <mergeCell ref="A102:G103"/>
    <mergeCell ref="A79:G80"/>
    <mergeCell ref="A81:G81"/>
    <mergeCell ref="A82:I82"/>
    <mergeCell ref="A85:G86"/>
    <mergeCell ref="A87:G87"/>
    <mergeCell ref="A90:G91"/>
    <mergeCell ref="A92:G92"/>
    <mergeCell ref="A93:I93"/>
    <mergeCell ref="A94:I94"/>
    <mergeCell ref="A97:G98"/>
    <mergeCell ref="A99:G99"/>
    <mergeCell ref="A127:G127"/>
    <mergeCell ref="A104:G104"/>
    <mergeCell ref="A105:I105"/>
    <mergeCell ref="A106:I106"/>
    <mergeCell ref="A109:G110"/>
    <mergeCell ref="A111:G111"/>
    <mergeCell ref="A114:G115"/>
    <mergeCell ref="A116:G116"/>
    <mergeCell ref="A117:I117"/>
    <mergeCell ref="A120:G121"/>
    <mergeCell ref="A122:G122"/>
    <mergeCell ref="A125:G126"/>
    <mergeCell ref="A153:G154"/>
    <mergeCell ref="A128:I128"/>
    <mergeCell ref="A131:G132"/>
    <mergeCell ref="A133:G133"/>
    <mergeCell ref="A134:I134"/>
    <mergeCell ref="A137:G138"/>
    <mergeCell ref="A139:G139"/>
    <mergeCell ref="A140:I140"/>
    <mergeCell ref="A143:G144"/>
    <mergeCell ref="A145:G145"/>
    <mergeCell ref="A148:G149"/>
    <mergeCell ref="A150:G150"/>
    <mergeCell ref="A181:G181"/>
    <mergeCell ref="A155:G155"/>
    <mergeCell ref="A158:G159"/>
    <mergeCell ref="A160:G160"/>
    <mergeCell ref="A163:G164"/>
    <mergeCell ref="A165:G165"/>
    <mergeCell ref="A168:G169"/>
    <mergeCell ref="A170:G170"/>
    <mergeCell ref="A173:G174"/>
    <mergeCell ref="A175:G175"/>
    <mergeCell ref="A176:I176"/>
    <mergeCell ref="A179:G180"/>
    <mergeCell ref="A211:G211"/>
    <mergeCell ref="A184:G185"/>
    <mergeCell ref="A186:G186"/>
    <mergeCell ref="A189:G190"/>
    <mergeCell ref="A191:G191"/>
    <mergeCell ref="A194:G195"/>
    <mergeCell ref="A196:G196"/>
    <mergeCell ref="A199:G200"/>
    <mergeCell ref="A201:G201"/>
    <mergeCell ref="A204:G205"/>
    <mergeCell ref="A206:G206"/>
    <mergeCell ref="A209:G210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5" manualBreakCount="5">
    <brk id="45" max="16383" man="1"/>
    <brk id="87" max="16383" man="1"/>
    <brk id="128" max="16383" man="1"/>
    <brk id="170" max="16383" man="1"/>
    <brk id="235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T366"/>
  <sheetViews>
    <sheetView topLeftCell="A330" workbookViewId="0">
      <selection activeCell="T363" sqref="T363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1449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1450</v>
      </c>
      <c r="D13" s="26" t="s">
        <v>76</v>
      </c>
      <c r="E13" s="27"/>
      <c r="F13" s="27"/>
      <c r="G13" s="28">
        <v>63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1451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6" t="s">
        <v>27</v>
      </c>
      <c r="B17" s="57"/>
      <c r="C17" s="57"/>
      <c r="D17" s="57"/>
      <c r="E17" s="57"/>
      <c r="F17" s="57"/>
      <c r="G17" s="57"/>
      <c r="H17" s="35"/>
      <c r="I17" s="36"/>
    </row>
    <row r="18" spans="1:9" x14ac:dyDescent="0.25">
      <c r="A18" s="58" t="s">
        <v>1452</v>
      </c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B19" s="2">
        <v>2</v>
      </c>
      <c r="C19" s="3" t="s">
        <v>1453</v>
      </c>
      <c r="D19" s="5" t="s">
        <v>76</v>
      </c>
      <c r="G19" s="6">
        <v>63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54" t="s">
        <v>1454</v>
      </c>
      <c r="B21" s="55"/>
      <c r="C21" s="55"/>
      <c r="D21" s="55"/>
      <c r="E21" s="55"/>
      <c r="F21" s="55"/>
      <c r="G21" s="55"/>
    </row>
    <row r="22" spans="1:9" x14ac:dyDescent="0.25">
      <c r="A22" s="55"/>
      <c r="B22" s="55"/>
      <c r="C22" s="55"/>
      <c r="D22" s="55"/>
      <c r="E22" s="55"/>
      <c r="F22" s="55"/>
      <c r="G22" s="55"/>
    </row>
    <row r="23" spans="1:9" x14ac:dyDescent="0.25">
      <c r="A23" s="52" t="s">
        <v>27</v>
      </c>
      <c r="B23" s="53"/>
      <c r="C23" s="53"/>
      <c r="D23" s="53"/>
      <c r="E23" s="53"/>
      <c r="F23" s="53"/>
      <c r="G23" s="53"/>
      <c r="H23" s="33"/>
      <c r="I23" s="34"/>
    </row>
    <row r="24" spans="1:9" x14ac:dyDescent="0.25">
      <c r="B24" s="2">
        <v>3</v>
      </c>
      <c r="C24" s="3" t="s">
        <v>1455</v>
      </c>
      <c r="D24" s="5" t="s">
        <v>76</v>
      </c>
      <c r="G24" s="6">
        <v>12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54" t="s">
        <v>1456</v>
      </c>
      <c r="B26" s="55"/>
      <c r="C26" s="55"/>
      <c r="D26" s="55"/>
      <c r="E26" s="55"/>
      <c r="F26" s="55"/>
      <c r="G26" s="55"/>
    </row>
    <row r="27" spans="1:9" x14ac:dyDescent="0.25">
      <c r="A27" s="55"/>
      <c r="B27" s="55"/>
      <c r="C27" s="55"/>
      <c r="D27" s="55"/>
      <c r="E27" s="55"/>
      <c r="F27" s="55"/>
      <c r="G27" s="55"/>
    </row>
    <row r="28" spans="1:9" x14ac:dyDescent="0.25">
      <c r="A28" s="56" t="s">
        <v>27</v>
      </c>
      <c r="B28" s="57"/>
      <c r="C28" s="57"/>
      <c r="D28" s="57"/>
      <c r="E28" s="57"/>
      <c r="F28" s="57"/>
      <c r="G28" s="57"/>
      <c r="H28" s="35"/>
      <c r="I28" s="36"/>
    </row>
    <row r="29" spans="1:9" x14ac:dyDescent="0.25">
      <c r="A29" s="58" t="s">
        <v>1457</v>
      </c>
      <c r="B29" s="58"/>
      <c r="C29" s="58"/>
      <c r="D29" s="58"/>
      <c r="E29" s="58"/>
      <c r="F29" s="58"/>
      <c r="G29" s="58"/>
      <c r="H29" s="58"/>
      <c r="I29" s="58"/>
    </row>
    <row r="30" spans="1:9" x14ac:dyDescent="0.25">
      <c r="B30" s="2">
        <v>4</v>
      </c>
      <c r="C30" s="3" t="s">
        <v>1458</v>
      </c>
      <c r="D30" s="5" t="s">
        <v>556</v>
      </c>
      <c r="G30" s="6">
        <v>12</v>
      </c>
    </row>
    <row r="31" spans="1:9" x14ac:dyDescent="0.25">
      <c r="D31" s="31" t="str">
        <f>SUBSTITUTE("Sp.mat: 0.00%",".",IF(VALUE("1.2")=1.2,".",","),2)</f>
        <v>Sp.mat: 0.00%</v>
      </c>
      <c r="F31" s="31" t="str">
        <f>SUBSTITUTE("Sp.man: 0.00%",".",IF(VALUE("1.2")=1.2,".",","),2)</f>
        <v>Sp.man: 0.00%</v>
      </c>
      <c r="G31" s="31" t="str">
        <f>SUBSTITUTE("Sp.uti: 0.00%",".",IF(VALUE("1.2")=1.2,".",","),2)</f>
        <v>Sp.uti: 0.00%</v>
      </c>
    </row>
    <row r="32" spans="1:9" x14ac:dyDescent="0.25">
      <c r="A32" s="54" t="s">
        <v>1459</v>
      </c>
      <c r="B32" s="55"/>
      <c r="C32" s="55"/>
      <c r="D32" s="55"/>
      <c r="E32" s="55"/>
      <c r="F32" s="55"/>
      <c r="G32" s="55"/>
    </row>
    <row r="33" spans="1:9" x14ac:dyDescent="0.25">
      <c r="A33" s="55"/>
      <c r="B33" s="55"/>
      <c r="C33" s="55"/>
      <c r="D33" s="55"/>
      <c r="E33" s="55"/>
      <c r="F33" s="55"/>
      <c r="G33" s="55"/>
    </row>
    <row r="34" spans="1:9" x14ac:dyDescent="0.25">
      <c r="A34" s="52" t="s">
        <v>27</v>
      </c>
      <c r="B34" s="53"/>
      <c r="C34" s="53"/>
      <c r="D34" s="53"/>
      <c r="E34" s="53"/>
      <c r="F34" s="53"/>
      <c r="G34" s="53"/>
      <c r="H34" s="33"/>
      <c r="I34" s="34"/>
    </row>
    <row r="35" spans="1:9" x14ac:dyDescent="0.25">
      <c r="B35" s="2">
        <v>5</v>
      </c>
      <c r="C35" s="3" t="s">
        <v>1460</v>
      </c>
      <c r="D35" s="5" t="s">
        <v>76</v>
      </c>
      <c r="G35" s="6">
        <v>21</v>
      </c>
    </row>
    <row r="36" spans="1:9" x14ac:dyDescent="0.25">
      <c r="D36" s="31" t="str">
        <f>SUBSTITUTE("Sp.mat: 0.00%",".",IF(VALUE("1.2")=1.2,".",","),2)</f>
        <v>Sp.mat: 0.00%</v>
      </c>
      <c r="F36" s="31" t="str">
        <f>SUBSTITUTE("Sp.man: 0.00%",".",IF(VALUE("1.2")=1.2,".",","),2)</f>
        <v>Sp.man: 0.00%</v>
      </c>
      <c r="G36" s="31" t="str">
        <f>SUBSTITUTE("Sp.uti: 0.00%",".",IF(VALUE("1.2")=1.2,".",","),2)</f>
        <v>Sp.uti: 0.00%</v>
      </c>
    </row>
    <row r="37" spans="1:9" x14ac:dyDescent="0.25">
      <c r="A37" s="54" t="s">
        <v>1461</v>
      </c>
      <c r="B37" s="55"/>
      <c r="C37" s="55"/>
      <c r="D37" s="55"/>
      <c r="E37" s="55"/>
      <c r="F37" s="55"/>
      <c r="G37" s="55"/>
    </row>
    <row r="38" spans="1:9" x14ac:dyDescent="0.25">
      <c r="A38" s="55"/>
      <c r="B38" s="55"/>
      <c r="C38" s="55"/>
      <c r="D38" s="55"/>
      <c r="E38" s="55"/>
      <c r="F38" s="55"/>
      <c r="G38" s="55"/>
    </row>
    <row r="39" spans="1:9" x14ac:dyDescent="0.25">
      <c r="A39" s="56" t="s">
        <v>27</v>
      </c>
      <c r="B39" s="57"/>
      <c r="C39" s="57"/>
      <c r="D39" s="57"/>
      <c r="E39" s="57"/>
      <c r="F39" s="57"/>
      <c r="G39" s="57"/>
      <c r="H39" s="35"/>
      <c r="I39" s="36"/>
    </row>
    <row r="40" spans="1:9" x14ac:dyDescent="0.25">
      <c r="A40" s="58" t="s">
        <v>1462</v>
      </c>
      <c r="B40" s="58"/>
      <c r="C40" s="58"/>
      <c r="D40" s="58"/>
      <c r="E40" s="58"/>
      <c r="F40" s="58"/>
      <c r="G40" s="58"/>
      <c r="H40" s="58"/>
      <c r="I40" s="58"/>
    </row>
    <row r="41" spans="1:9" x14ac:dyDescent="0.25">
      <c r="B41" s="2">
        <v>6</v>
      </c>
      <c r="C41" s="3" t="s">
        <v>1463</v>
      </c>
      <c r="D41" s="5" t="s">
        <v>76</v>
      </c>
      <c r="G41" s="6">
        <v>41</v>
      </c>
    </row>
    <row r="42" spans="1:9" x14ac:dyDescent="0.25">
      <c r="D42" s="31" t="str">
        <f>SUBSTITUTE("Sp.mat: 0.00%",".",IF(VALUE("1.2")=1.2,".",","),2)</f>
        <v>Sp.mat: 0.00%</v>
      </c>
      <c r="F42" s="31" t="str">
        <f>SUBSTITUTE("Sp.man: 0.00%",".",IF(VALUE("1.2")=1.2,".",","),2)</f>
        <v>Sp.man: 0.00%</v>
      </c>
      <c r="G42" s="31" t="str">
        <f>SUBSTITUTE("Sp.uti: 0.00%",".",IF(VALUE("1.2")=1.2,".",","),2)</f>
        <v>Sp.uti: 0.00%</v>
      </c>
    </row>
    <row r="43" spans="1:9" x14ac:dyDescent="0.25">
      <c r="A43" s="54" t="s">
        <v>1464</v>
      </c>
      <c r="B43" s="55"/>
      <c r="C43" s="55"/>
      <c r="D43" s="55"/>
      <c r="E43" s="55"/>
      <c r="F43" s="55"/>
      <c r="G43" s="55"/>
    </row>
    <row r="44" spans="1:9" x14ac:dyDescent="0.25">
      <c r="A44" s="55"/>
      <c r="B44" s="55"/>
      <c r="C44" s="55"/>
      <c r="D44" s="55"/>
      <c r="E44" s="55"/>
      <c r="F44" s="55"/>
      <c r="G44" s="55"/>
    </row>
    <row r="45" spans="1:9" x14ac:dyDescent="0.25">
      <c r="A45" s="56" t="s">
        <v>27</v>
      </c>
      <c r="B45" s="57"/>
      <c r="C45" s="57"/>
      <c r="D45" s="57"/>
      <c r="E45" s="57"/>
      <c r="F45" s="57"/>
      <c r="G45" s="57"/>
      <c r="H45" s="35"/>
      <c r="I45" s="36"/>
    </row>
    <row r="46" spans="1:9" x14ac:dyDescent="0.25">
      <c r="A46" s="58" t="s">
        <v>1465</v>
      </c>
      <c r="B46" s="58"/>
      <c r="C46" s="58"/>
      <c r="D46" s="58"/>
      <c r="E46" s="58"/>
      <c r="F46" s="58"/>
      <c r="G46" s="58"/>
      <c r="H46" s="58"/>
      <c r="I46" s="58"/>
    </row>
    <row r="47" spans="1:9" x14ac:dyDescent="0.25">
      <c r="B47" s="2">
        <v>7</v>
      </c>
      <c r="C47" s="3" t="s">
        <v>1466</v>
      </c>
      <c r="D47" s="5" t="s">
        <v>556</v>
      </c>
      <c r="G47" s="6">
        <v>41</v>
      </c>
    </row>
    <row r="48" spans="1:9" x14ac:dyDescent="0.25">
      <c r="D48" s="31" t="str">
        <f>SUBSTITUTE("Sp.mat: 0.00%",".",IF(VALUE("1.2")=1.2,".",","),2)</f>
        <v>Sp.mat: 0.00%</v>
      </c>
      <c r="F48" s="31" t="str">
        <f>SUBSTITUTE("Sp.man: 0.00%",".",IF(VALUE("1.2")=1.2,".",","),2)</f>
        <v>Sp.man: 0.00%</v>
      </c>
      <c r="G48" s="31" t="str">
        <f>SUBSTITUTE("Sp.uti: 0.00%",".",IF(VALUE("1.2")=1.2,".",","),2)</f>
        <v>Sp.uti: 0.00%</v>
      </c>
    </row>
    <row r="49" spans="1:9" x14ac:dyDescent="0.25">
      <c r="A49" s="54" t="s">
        <v>1467</v>
      </c>
      <c r="B49" s="55"/>
      <c r="C49" s="55"/>
      <c r="D49" s="55"/>
      <c r="E49" s="55"/>
      <c r="F49" s="55"/>
      <c r="G49" s="55"/>
    </row>
    <row r="50" spans="1:9" x14ac:dyDescent="0.25">
      <c r="A50" s="55"/>
      <c r="B50" s="55"/>
      <c r="C50" s="55"/>
      <c r="D50" s="55"/>
      <c r="E50" s="55"/>
      <c r="F50" s="55"/>
      <c r="G50" s="55"/>
    </row>
    <row r="51" spans="1:9" x14ac:dyDescent="0.25">
      <c r="A51" s="52" t="s">
        <v>27</v>
      </c>
      <c r="B51" s="53"/>
      <c r="C51" s="53"/>
      <c r="D51" s="53"/>
      <c r="E51" s="53"/>
      <c r="F51" s="53"/>
      <c r="G51" s="53"/>
      <c r="H51" s="33"/>
      <c r="I51" s="34"/>
    </row>
    <row r="52" spans="1:9" x14ac:dyDescent="0.25">
      <c r="B52" s="2">
        <v>8</v>
      </c>
      <c r="C52" s="3" t="s">
        <v>1468</v>
      </c>
      <c r="D52" s="5" t="s">
        <v>76</v>
      </c>
      <c r="G52" s="6">
        <v>5</v>
      </c>
    </row>
    <row r="53" spans="1:9" x14ac:dyDescent="0.25">
      <c r="D53" s="31" t="str">
        <f>SUBSTITUTE("Sp.mat: 0.00%",".",IF(VALUE("1.2")=1.2,".",","),2)</f>
        <v>Sp.mat: 0.00%</v>
      </c>
      <c r="F53" s="31" t="str">
        <f>SUBSTITUTE("Sp.man: 0.00%",".",IF(VALUE("1.2")=1.2,".",","),2)</f>
        <v>Sp.man: 0.00%</v>
      </c>
      <c r="G53" s="31" t="str">
        <f>SUBSTITUTE("Sp.uti: 0.00%",".",IF(VALUE("1.2")=1.2,".",","),2)</f>
        <v>Sp.uti: 0.00%</v>
      </c>
    </row>
    <row r="54" spans="1:9" x14ac:dyDescent="0.25">
      <c r="A54" s="54" t="s">
        <v>1469</v>
      </c>
      <c r="B54" s="55"/>
      <c r="C54" s="55"/>
      <c r="D54" s="55"/>
      <c r="E54" s="55"/>
      <c r="F54" s="55"/>
      <c r="G54" s="55"/>
    </row>
    <row r="55" spans="1:9" x14ac:dyDescent="0.25">
      <c r="A55" s="55"/>
      <c r="B55" s="55"/>
      <c r="C55" s="55"/>
      <c r="D55" s="55"/>
      <c r="E55" s="55"/>
      <c r="F55" s="55"/>
      <c r="G55" s="55"/>
    </row>
    <row r="56" spans="1:9" x14ac:dyDescent="0.25">
      <c r="A56" s="56" t="s">
        <v>27</v>
      </c>
      <c r="B56" s="57"/>
      <c r="C56" s="57"/>
      <c r="D56" s="57"/>
      <c r="E56" s="57"/>
      <c r="F56" s="57"/>
      <c r="G56" s="57"/>
      <c r="H56" s="35"/>
      <c r="I56" s="36"/>
    </row>
    <row r="57" spans="1:9" x14ac:dyDescent="0.25">
      <c r="A57" s="58" t="s">
        <v>1470</v>
      </c>
      <c r="B57" s="58"/>
      <c r="C57" s="58"/>
      <c r="D57" s="58"/>
      <c r="E57" s="58"/>
      <c r="F57" s="58"/>
      <c r="G57" s="58"/>
      <c r="H57" s="58"/>
      <c r="I57" s="58"/>
    </row>
    <row r="58" spans="1:9" x14ac:dyDescent="0.25">
      <c r="B58" s="2">
        <v>9</v>
      </c>
      <c r="C58" s="3" t="s">
        <v>1471</v>
      </c>
      <c r="D58" s="5" t="s">
        <v>76</v>
      </c>
      <c r="G58" s="6">
        <v>5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1472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10</v>
      </c>
      <c r="C63" s="3" t="s">
        <v>1473</v>
      </c>
      <c r="D63" s="5" t="s">
        <v>76</v>
      </c>
      <c r="G63" s="6">
        <v>2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1474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6" t="s">
        <v>27</v>
      </c>
      <c r="B67" s="57"/>
      <c r="C67" s="57"/>
      <c r="D67" s="57"/>
      <c r="E67" s="57"/>
      <c r="F67" s="57"/>
      <c r="G67" s="57"/>
      <c r="H67" s="35"/>
      <c r="I67" s="36"/>
    </row>
    <row r="68" spans="1:9" x14ac:dyDescent="0.25">
      <c r="A68" s="58" t="s">
        <v>1475</v>
      </c>
      <c r="B68" s="58"/>
      <c r="C68" s="58"/>
      <c r="D68" s="58"/>
      <c r="E68" s="58"/>
      <c r="F68" s="58"/>
      <c r="G68" s="58"/>
      <c r="H68" s="58"/>
      <c r="I68" s="58"/>
    </row>
    <row r="69" spans="1:9" x14ac:dyDescent="0.25">
      <c r="B69" s="2">
        <v>11</v>
      </c>
      <c r="C69" s="3" t="s">
        <v>1476</v>
      </c>
      <c r="D69" s="5" t="s">
        <v>76</v>
      </c>
      <c r="G69" s="6">
        <v>7</v>
      </c>
    </row>
    <row r="70" spans="1:9" x14ac:dyDescent="0.25">
      <c r="D70" s="31" t="str">
        <f>SUBSTITUTE("Sp.mat: 0.00%",".",IF(VALUE("1.2")=1.2,".",","),2)</f>
        <v>Sp.mat: 0.00%</v>
      </c>
      <c r="F70" s="31" t="str">
        <f>SUBSTITUTE("Sp.man: 0.00%",".",IF(VALUE("1.2")=1.2,".",","),2)</f>
        <v>Sp.man: 0.00%</v>
      </c>
      <c r="G70" s="31" t="str">
        <f>SUBSTITUTE("Sp.uti: 0.00%",".",IF(VALUE("1.2")=1.2,".",","),2)</f>
        <v>Sp.uti: 0.00%</v>
      </c>
    </row>
    <row r="71" spans="1:9" x14ac:dyDescent="0.25">
      <c r="A71" s="54" t="s">
        <v>1477</v>
      </c>
      <c r="B71" s="55"/>
      <c r="C71" s="55"/>
      <c r="D71" s="55"/>
      <c r="E71" s="55"/>
      <c r="F71" s="55"/>
      <c r="G71" s="55"/>
    </row>
    <row r="72" spans="1:9" x14ac:dyDescent="0.25">
      <c r="A72" s="55"/>
      <c r="B72" s="55"/>
      <c r="C72" s="55"/>
      <c r="D72" s="55"/>
      <c r="E72" s="55"/>
      <c r="F72" s="55"/>
      <c r="G72" s="55"/>
    </row>
    <row r="73" spans="1:9" x14ac:dyDescent="0.25">
      <c r="A73" s="56" t="s">
        <v>1478</v>
      </c>
      <c r="B73" s="57"/>
      <c r="C73" s="57"/>
      <c r="D73" s="57"/>
      <c r="E73" s="57"/>
      <c r="F73" s="57"/>
      <c r="G73" s="57"/>
      <c r="H73" s="35"/>
      <c r="I73" s="36"/>
    </row>
    <row r="74" spans="1:9" x14ac:dyDescent="0.25">
      <c r="A74" s="58" t="s">
        <v>1479</v>
      </c>
      <c r="B74" s="58"/>
      <c r="C74" s="58"/>
      <c r="D74" s="58"/>
      <c r="E74" s="58"/>
      <c r="F74" s="58"/>
      <c r="G74" s="58"/>
      <c r="H74" s="58"/>
      <c r="I74" s="58"/>
    </row>
    <row r="75" spans="1:9" x14ac:dyDescent="0.25">
      <c r="B75" s="2">
        <v>12</v>
      </c>
      <c r="C75" s="3" t="s">
        <v>1476</v>
      </c>
      <c r="D75" s="5" t="s">
        <v>76</v>
      </c>
      <c r="G75" s="6">
        <v>14</v>
      </c>
    </row>
    <row r="76" spans="1:9" x14ac:dyDescent="0.25">
      <c r="D76" s="31" t="str">
        <f>SUBSTITUTE("Sp.mat: 0.00%",".",IF(VALUE("1.2")=1.2,".",","),2)</f>
        <v>Sp.mat: 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54" t="s">
        <v>1477</v>
      </c>
      <c r="B77" s="55"/>
      <c r="C77" s="55"/>
      <c r="D77" s="55"/>
      <c r="E77" s="55"/>
      <c r="F77" s="55"/>
      <c r="G77" s="55"/>
    </row>
    <row r="78" spans="1:9" x14ac:dyDescent="0.25">
      <c r="A78" s="55"/>
      <c r="B78" s="55"/>
      <c r="C78" s="55"/>
      <c r="D78" s="55"/>
      <c r="E78" s="55"/>
      <c r="F78" s="55"/>
      <c r="G78" s="55"/>
    </row>
    <row r="79" spans="1:9" x14ac:dyDescent="0.25">
      <c r="A79" s="56" t="s">
        <v>1480</v>
      </c>
      <c r="B79" s="57"/>
      <c r="C79" s="57"/>
      <c r="D79" s="57"/>
      <c r="E79" s="57"/>
      <c r="F79" s="57"/>
      <c r="G79" s="57"/>
      <c r="H79" s="35"/>
      <c r="I79" s="36"/>
    </row>
    <row r="80" spans="1:9" x14ac:dyDescent="0.25">
      <c r="A80" s="58" t="s">
        <v>1479</v>
      </c>
      <c r="B80" s="58"/>
      <c r="C80" s="58"/>
      <c r="D80" s="58"/>
      <c r="E80" s="58"/>
      <c r="F80" s="58"/>
      <c r="G80" s="58"/>
      <c r="H80" s="58"/>
      <c r="I80" s="58"/>
    </row>
    <row r="81" spans="1:9" x14ac:dyDescent="0.25">
      <c r="B81" s="2">
        <v>13</v>
      </c>
      <c r="C81" s="3" t="s">
        <v>1476</v>
      </c>
      <c r="D81" s="5" t="s">
        <v>76</v>
      </c>
      <c r="G81" s="6">
        <v>5</v>
      </c>
    </row>
    <row r="82" spans="1:9" x14ac:dyDescent="0.25">
      <c r="D82" s="31" t="str">
        <f>SUBSTITUTE("Sp.mat: 0.00%",".",IF(VALUE("1.2")=1.2,".",","),2)</f>
        <v>Sp.mat: 0.00%</v>
      </c>
      <c r="F82" s="31" t="str">
        <f>SUBSTITUTE("Sp.man: 0.00%",".",IF(VALUE("1.2")=1.2,".",","),2)</f>
        <v>Sp.man: 0.00%</v>
      </c>
      <c r="G82" s="31" t="str">
        <f>SUBSTITUTE("Sp.uti: 0.00%",".",IF(VALUE("1.2")=1.2,".",","),2)</f>
        <v>Sp.uti: 0.00%</v>
      </c>
    </row>
    <row r="83" spans="1:9" x14ac:dyDescent="0.25">
      <c r="A83" s="54" t="s">
        <v>1477</v>
      </c>
      <c r="B83" s="55"/>
      <c r="C83" s="55"/>
      <c r="D83" s="55"/>
      <c r="E83" s="55"/>
      <c r="F83" s="55"/>
      <c r="G83" s="55"/>
    </row>
    <row r="84" spans="1:9" x14ac:dyDescent="0.25">
      <c r="A84" s="55"/>
      <c r="B84" s="55"/>
      <c r="C84" s="55"/>
      <c r="D84" s="55"/>
      <c r="E84" s="55"/>
      <c r="F84" s="55"/>
      <c r="G84" s="55"/>
    </row>
    <row r="85" spans="1:9" x14ac:dyDescent="0.25">
      <c r="A85" s="56" t="s">
        <v>27</v>
      </c>
      <c r="B85" s="57"/>
      <c r="C85" s="57"/>
      <c r="D85" s="57"/>
      <c r="E85" s="57"/>
      <c r="F85" s="57"/>
      <c r="G85" s="57"/>
      <c r="H85" s="35"/>
      <c r="I85" s="36"/>
    </row>
    <row r="86" spans="1:9" x14ac:dyDescent="0.25">
      <c r="A86" s="58" t="s">
        <v>1389</v>
      </c>
      <c r="B86" s="58"/>
      <c r="C86" s="58"/>
      <c r="D86" s="58"/>
      <c r="E86" s="58"/>
      <c r="F86" s="58"/>
      <c r="G86" s="58"/>
      <c r="H86" s="58"/>
      <c r="I86" s="58"/>
    </row>
    <row r="87" spans="1:9" x14ac:dyDescent="0.25">
      <c r="B87" s="2">
        <v>14</v>
      </c>
      <c r="C87" s="3" t="s">
        <v>1481</v>
      </c>
      <c r="D87" s="5" t="s">
        <v>101</v>
      </c>
      <c r="G87" s="6">
        <v>5</v>
      </c>
    </row>
    <row r="88" spans="1:9" x14ac:dyDescent="0.25">
      <c r="D88" s="31" t="str">
        <f>SUBSTITUTE("Sp.mat: 0.00%",".",IF(VALUE("1.2")=1.2,".",","),2)</f>
        <v>Sp.mat: 0.00%</v>
      </c>
      <c r="F88" s="31" t="str">
        <f>SUBSTITUTE("Sp.man: 0.00%",".",IF(VALUE("1.2")=1.2,".",","),2)</f>
        <v>Sp.man: 0.00%</v>
      </c>
      <c r="G88" s="31" t="str">
        <f>SUBSTITUTE("Sp.uti: 0.00%",".",IF(VALUE("1.2")=1.2,".",","),2)</f>
        <v>Sp.uti: 0.00%</v>
      </c>
    </row>
    <row r="89" spans="1:9" x14ac:dyDescent="0.25">
      <c r="A89" s="54" t="s">
        <v>1482</v>
      </c>
      <c r="B89" s="55"/>
      <c r="C89" s="55"/>
      <c r="D89" s="55"/>
      <c r="E89" s="55"/>
      <c r="F89" s="55"/>
      <c r="G89" s="55"/>
    </row>
    <row r="90" spans="1:9" x14ac:dyDescent="0.25">
      <c r="A90" s="55"/>
      <c r="B90" s="55"/>
      <c r="C90" s="55"/>
      <c r="D90" s="55"/>
      <c r="E90" s="55"/>
      <c r="F90" s="55"/>
      <c r="G90" s="55"/>
    </row>
    <row r="91" spans="1:9" x14ac:dyDescent="0.25">
      <c r="A91" s="52" t="s">
        <v>27</v>
      </c>
      <c r="B91" s="53"/>
      <c r="C91" s="53"/>
      <c r="D91" s="53"/>
      <c r="E91" s="53"/>
      <c r="F91" s="53"/>
      <c r="G91" s="53"/>
      <c r="H91" s="33"/>
      <c r="I91" s="34"/>
    </row>
    <row r="92" spans="1:9" x14ac:dyDescent="0.25">
      <c r="B92" s="2">
        <v>15</v>
      </c>
      <c r="C92" s="3" t="s">
        <v>1483</v>
      </c>
      <c r="D92" s="5" t="s">
        <v>76</v>
      </c>
      <c r="G92" s="6">
        <v>3</v>
      </c>
    </row>
    <row r="93" spans="1:9" x14ac:dyDescent="0.25">
      <c r="D93" s="31" t="str">
        <f>SUBSTITUTE("Sp.mat: 0.00%",".",IF(VALUE("1.2")=1.2,".",","),2)</f>
        <v>Sp.mat: 0.00%</v>
      </c>
      <c r="F93" s="31" t="str">
        <f>SUBSTITUTE("Sp.man: 0.00%",".",IF(VALUE("1.2")=1.2,".",","),2)</f>
        <v>Sp.man: 0.00%</v>
      </c>
      <c r="G93" s="31" t="str">
        <f>SUBSTITUTE("Sp.uti: 0.00%",".",IF(VALUE("1.2")=1.2,".",","),2)</f>
        <v>Sp.uti: 0.00%</v>
      </c>
    </row>
    <row r="94" spans="1:9" x14ac:dyDescent="0.25">
      <c r="A94" s="54" t="s">
        <v>1484</v>
      </c>
      <c r="B94" s="55"/>
      <c r="C94" s="55"/>
      <c r="D94" s="55"/>
      <c r="E94" s="55"/>
      <c r="F94" s="55"/>
      <c r="G94" s="55"/>
    </row>
    <row r="95" spans="1:9" x14ac:dyDescent="0.25">
      <c r="A95" s="55"/>
      <c r="B95" s="55"/>
      <c r="C95" s="55"/>
      <c r="D95" s="55"/>
      <c r="E95" s="55"/>
      <c r="F95" s="55"/>
      <c r="G95" s="55"/>
    </row>
    <row r="96" spans="1:9" x14ac:dyDescent="0.25">
      <c r="A96" s="56" t="s">
        <v>27</v>
      </c>
      <c r="B96" s="57"/>
      <c r="C96" s="57"/>
      <c r="D96" s="57"/>
      <c r="E96" s="57"/>
      <c r="F96" s="57"/>
      <c r="G96" s="57"/>
      <c r="H96" s="35"/>
      <c r="I96" s="36"/>
    </row>
    <row r="97" spans="1:9" x14ac:dyDescent="0.25">
      <c r="A97" s="58" t="s">
        <v>1485</v>
      </c>
      <c r="B97" s="58"/>
      <c r="C97" s="58"/>
      <c r="D97" s="58"/>
      <c r="E97" s="58"/>
      <c r="F97" s="58"/>
      <c r="G97" s="58"/>
      <c r="H97" s="58"/>
      <c r="I97" s="58"/>
    </row>
    <row r="98" spans="1:9" x14ac:dyDescent="0.25">
      <c r="B98" s="2">
        <v>16</v>
      </c>
      <c r="C98" s="3" t="s">
        <v>1486</v>
      </c>
      <c r="D98" s="5" t="s">
        <v>76</v>
      </c>
      <c r="G98" s="6">
        <v>3</v>
      </c>
    </row>
    <row r="99" spans="1:9" x14ac:dyDescent="0.25">
      <c r="D99" s="31" t="str">
        <f>SUBSTITUTE("Sp.mat: 0.00%",".",IF(VALUE("1.2")=1.2,".",","),2)</f>
        <v>Sp.mat: 0.00%</v>
      </c>
      <c r="F99" s="31" t="str">
        <f>SUBSTITUTE("Sp.man: 0.00%",".",IF(VALUE("1.2")=1.2,".",","),2)</f>
        <v>Sp.man: 0.00%</v>
      </c>
      <c r="G99" s="31" t="str">
        <f>SUBSTITUTE("Sp.uti: 0.00%",".",IF(VALUE("1.2")=1.2,".",","),2)</f>
        <v>Sp.uti: 0.00%</v>
      </c>
    </row>
    <row r="100" spans="1:9" x14ac:dyDescent="0.25">
      <c r="A100" s="54" t="s">
        <v>1487</v>
      </c>
      <c r="B100" s="55"/>
      <c r="C100" s="55"/>
      <c r="D100" s="55"/>
      <c r="E100" s="55"/>
      <c r="F100" s="55"/>
      <c r="G100" s="55"/>
    </row>
    <row r="101" spans="1:9" x14ac:dyDescent="0.25">
      <c r="A101" s="55"/>
      <c r="B101" s="55"/>
      <c r="C101" s="55"/>
      <c r="D101" s="55"/>
      <c r="E101" s="55"/>
      <c r="F101" s="55"/>
      <c r="G101" s="55"/>
    </row>
    <row r="102" spans="1:9" x14ac:dyDescent="0.25">
      <c r="A102" s="52" t="s">
        <v>27</v>
      </c>
      <c r="B102" s="53"/>
      <c r="C102" s="53"/>
      <c r="D102" s="53"/>
      <c r="E102" s="53"/>
      <c r="F102" s="53"/>
      <c r="G102" s="53"/>
      <c r="H102" s="33"/>
      <c r="I102" s="34"/>
    </row>
    <row r="103" spans="1:9" x14ac:dyDescent="0.25">
      <c r="B103" s="2">
        <v>17</v>
      </c>
      <c r="C103" s="3" t="s">
        <v>1488</v>
      </c>
      <c r="D103" s="5" t="s">
        <v>76</v>
      </c>
      <c r="G103" s="6">
        <v>2</v>
      </c>
    </row>
    <row r="104" spans="1:9" x14ac:dyDescent="0.25">
      <c r="D104" s="31" t="str">
        <f>SUBSTITUTE("Sp.mat: 0.00%",".",IF(VALUE("1.2")=1.2,".",","),2)</f>
        <v>Sp.mat: 0.00%</v>
      </c>
      <c r="F104" s="31" t="str">
        <f>SUBSTITUTE("Sp.man: 0.00%",".",IF(VALUE("1.2")=1.2,".",","),2)</f>
        <v>Sp.man: 0.00%</v>
      </c>
      <c r="G104" s="31" t="str">
        <f>SUBSTITUTE("Sp.uti: 0.00%",".",IF(VALUE("1.2")=1.2,".",","),2)</f>
        <v>Sp.uti: 0.00%</v>
      </c>
    </row>
    <row r="105" spans="1:9" x14ac:dyDescent="0.25">
      <c r="A105" s="54" t="s">
        <v>1489</v>
      </c>
      <c r="B105" s="55"/>
      <c r="C105" s="55"/>
      <c r="D105" s="55"/>
      <c r="E105" s="55"/>
      <c r="F105" s="55"/>
      <c r="G105" s="55"/>
    </row>
    <row r="106" spans="1:9" x14ac:dyDescent="0.25">
      <c r="A106" s="55"/>
      <c r="B106" s="55"/>
      <c r="C106" s="55"/>
      <c r="D106" s="55"/>
      <c r="E106" s="55"/>
      <c r="F106" s="55"/>
      <c r="G106" s="55"/>
    </row>
    <row r="107" spans="1:9" x14ac:dyDescent="0.25">
      <c r="A107" s="56" t="s">
        <v>27</v>
      </c>
      <c r="B107" s="57"/>
      <c r="C107" s="57"/>
      <c r="D107" s="57"/>
      <c r="E107" s="57"/>
      <c r="F107" s="57"/>
      <c r="G107" s="57"/>
      <c r="H107" s="35"/>
      <c r="I107" s="36"/>
    </row>
    <row r="108" spans="1:9" x14ac:dyDescent="0.25">
      <c r="A108" s="58" t="s">
        <v>1490</v>
      </c>
      <c r="B108" s="58"/>
      <c r="C108" s="58"/>
      <c r="D108" s="58"/>
      <c r="E108" s="58"/>
      <c r="F108" s="58"/>
      <c r="G108" s="58"/>
      <c r="H108" s="58"/>
      <c r="I108" s="58"/>
    </row>
    <row r="109" spans="1:9" x14ac:dyDescent="0.25">
      <c r="B109" s="2">
        <v>18</v>
      </c>
      <c r="C109" s="3" t="s">
        <v>1491</v>
      </c>
      <c r="D109" s="5" t="s">
        <v>76</v>
      </c>
      <c r="G109" s="6">
        <v>2</v>
      </c>
    </row>
    <row r="110" spans="1:9" x14ac:dyDescent="0.25">
      <c r="D110" s="31" t="str">
        <f>SUBSTITUTE("Sp.mat: 0.00%",".",IF(VALUE("1.2")=1.2,".",","),2)</f>
        <v>Sp.mat: 0.00%</v>
      </c>
      <c r="F110" s="31" t="str">
        <f>SUBSTITUTE("Sp.man: 0.00%",".",IF(VALUE("1.2")=1.2,".",","),2)</f>
        <v>Sp.man: 0.00%</v>
      </c>
      <c r="G110" s="31" t="str">
        <f>SUBSTITUTE("Sp.uti: 0.00%",".",IF(VALUE("1.2")=1.2,".",","),2)</f>
        <v>Sp.uti: 0.00%</v>
      </c>
    </row>
    <row r="111" spans="1:9" x14ac:dyDescent="0.25">
      <c r="A111" s="54" t="s">
        <v>1492</v>
      </c>
      <c r="B111" s="55"/>
      <c r="C111" s="55"/>
      <c r="D111" s="55"/>
      <c r="E111" s="55"/>
      <c r="F111" s="55"/>
      <c r="G111" s="55"/>
    </row>
    <row r="112" spans="1:9" x14ac:dyDescent="0.25">
      <c r="A112" s="55"/>
      <c r="B112" s="55"/>
      <c r="C112" s="55"/>
      <c r="D112" s="55"/>
      <c r="E112" s="55"/>
      <c r="F112" s="55"/>
      <c r="G112" s="55"/>
    </row>
    <row r="113" spans="1:9" x14ac:dyDescent="0.25">
      <c r="A113" s="52" t="s">
        <v>27</v>
      </c>
      <c r="B113" s="53"/>
      <c r="C113" s="53"/>
      <c r="D113" s="53"/>
      <c r="E113" s="53"/>
      <c r="F113" s="53"/>
      <c r="G113" s="53"/>
      <c r="H113" s="33"/>
      <c r="I113" s="34"/>
    </row>
    <row r="114" spans="1:9" x14ac:dyDescent="0.25">
      <c r="B114" s="2">
        <v>19</v>
      </c>
      <c r="C114" s="3" t="s">
        <v>1493</v>
      </c>
      <c r="D114" s="5" t="s">
        <v>76</v>
      </c>
      <c r="G114" s="6">
        <v>4</v>
      </c>
    </row>
    <row r="115" spans="1:9" x14ac:dyDescent="0.25">
      <c r="D115" s="31" t="str">
        <f>SUBSTITUTE("Sp.mat: -100.00%",".",IF(VALUE("1.2")=1.2,".",","),2)</f>
        <v>Sp.mat: -100.00%</v>
      </c>
      <c r="F115" s="31" t="str">
        <f>SUBSTITUTE("Sp.man: 0.00%",".",IF(VALUE("1.2")=1.2,".",","),2)</f>
        <v>Sp.man: 0.00%</v>
      </c>
      <c r="G115" s="31" t="str">
        <f>SUBSTITUTE("Sp.uti: 0.00%",".",IF(VALUE("1.2")=1.2,".",","),2)</f>
        <v>Sp.uti: 0.00%</v>
      </c>
    </row>
    <row r="116" spans="1:9" x14ac:dyDescent="0.25">
      <c r="A116" s="54" t="s">
        <v>1494</v>
      </c>
      <c r="B116" s="55"/>
      <c r="C116" s="55"/>
      <c r="D116" s="55"/>
      <c r="E116" s="55"/>
      <c r="F116" s="55"/>
      <c r="G116" s="55"/>
    </row>
    <row r="117" spans="1:9" x14ac:dyDescent="0.25">
      <c r="A117" s="55"/>
      <c r="B117" s="55"/>
      <c r="C117" s="55"/>
      <c r="D117" s="55"/>
      <c r="E117" s="55"/>
      <c r="F117" s="55"/>
      <c r="G117" s="55"/>
    </row>
    <row r="118" spans="1:9" x14ac:dyDescent="0.25">
      <c r="A118" s="52" t="s">
        <v>1495</v>
      </c>
      <c r="B118" s="53"/>
      <c r="C118" s="53"/>
      <c r="D118" s="53"/>
      <c r="E118" s="53"/>
      <c r="F118" s="53"/>
      <c r="G118" s="53"/>
      <c r="H118" s="33"/>
      <c r="I118" s="34"/>
    </row>
    <row r="119" spans="1:9" x14ac:dyDescent="0.25">
      <c r="B119" s="2">
        <v>20</v>
      </c>
      <c r="C119" s="3" t="s">
        <v>1496</v>
      </c>
      <c r="D119" s="5" t="s">
        <v>76</v>
      </c>
      <c r="G119" s="6">
        <v>4</v>
      </c>
    </row>
    <row r="120" spans="1:9" x14ac:dyDescent="0.25">
      <c r="D120" s="31" t="str">
        <f>SUBSTITUTE("Sp.mat: 0.00%",".",IF(VALUE("1.2")=1.2,".",","),2)</f>
        <v>Sp.mat: 0.00%</v>
      </c>
      <c r="F120" s="31" t="str">
        <f>SUBSTITUTE("Sp.man: 0.00%",".",IF(VALUE("1.2")=1.2,".",","),2)</f>
        <v>Sp.man: 0.00%</v>
      </c>
      <c r="G120" s="31" t="str">
        <f>SUBSTITUTE("Sp.uti: 0.00%",".",IF(VALUE("1.2")=1.2,".",","),2)</f>
        <v>Sp.uti: 0.00%</v>
      </c>
    </row>
    <row r="121" spans="1:9" x14ac:dyDescent="0.25">
      <c r="A121" s="54" t="s">
        <v>1497</v>
      </c>
      <c r="B121" s="55"/>
      <c r="C121" s="55"/>
      <c r="D121" s="55"/>
      <c r="E121" s="55"/>
      <c r="F121" s="55"/>
      <c r="G121" s="55"/>
    </row>
    <row r="122" spans="1:9" x14ac:dyDescent="0.25">
      <c r="A122" s="55"/>
      <c r="B122" s="55"/>
      <c r="C122" s="55"/>
      <c r="D122" s="55"/>
      <c r="E122" s="55"/>
      <c r="F122" s="55"/>
      <c r="G122" s="55"/>
    </row>
    <row r="123" spans="1:9" x14ac:dyDescent="0.25">
      <c r="A123" s="52" t="s">
        <v>27</v>
      </c>
      <c r="B123" s="53"/>
      <c r="C123" s="53"/>
      <c r="D123" s="53"/>
      <c r="E123" s="53"/>
      <c r="F123" s="53"/>
      <c r="G123" s="53"/>
      <c r="H123" s="33"/>
      <c r="I123" s="34"/>
    </row>
    <row r="124" spans="1:9" x14ac:dyDescent="0.25">
      <c r="B124" s="2">
        <v>21</v>
      </c>
      <c r="C124" s="3" t="s">
        <v>1498</v>
      </c>
      <c r="D124" s="5" t="s">
        <v>76</v>
      </c>
      <c r="G124" s="6">
        <v>2</v>
      </c>
    </row>
    <row r="125" spans="1:9" x14ac:dyDescent="0.25">
      <c r="D125" s="31" t="str">
        <f>SUBSTITUTE("Sp.mat: -100.00%",".",IF(VALUE("1.2")=1.2,".",","),2)</f>
        <v>Sp.mat: -100.00%</v>
      </c>
      <c r="F125" s="31" t="str">
        <f>SUBSTITUTE("Sp.man: 0.00%",".",IF(VALUE("1.2")=1.2,".",","),2)</f>
        <v>Sp.man: 0.00%</v>
      </c>
      <c r="G125" s="31" t="str">
        <f>SUBSTITUTE("Sp.uti: 0.00%",".",IF(VALUE("1.2")=1.2,".",","),2)</f>
        <v>Sp.uti: 0.00%</v>
      </c>
    </row>
    <row r="126" spans="1:9" x14ac:dyDescent="0.25">
      <c r="A126" s="54" t="s">
        <v>1499</v>
      </c>
      <c r="B126" s="55"/>
      <c r="C126" s="55"/>
      <c r="D126" s="55"/>
      <c r="E126" s="55"/>
      <c r="F126" s="55"/>
      <c r="G126" s="55"/>
    </row>
    <row r="127" spans="1:9" x14ac:dyDescent="0.25">
      <c r="A127" s="55"/>
      <c r="B127" s="55"/>
      <c r="C127" s="55"/>
      <c r="D127" s="55"/>
      <c r="E127" s="55"/>
      <c r="F127" s="55"/>
      <c r="G127" s="55"/>
    </row>
    <row r="128" spans="1:9" x14ac:dyDescent="0.25">
      <c r="A128" s="52" t="s">
        <v>27</v>
      </c>
      <c r="B128" s="53"/>
      <c r="C128" s="53"/>
      <c r="D128" s="53"/>
      <c r="E128" s="53"/>
      <c r="F128" s="53"/>
      <c r="G128" s="53"/>
      <c r="H128" s="33"/>
      <c r="I128" s="34"/>
    </row>
    <row r="129" spans="1:9" x14ac:dyDescent="0.25">
      <c r="B129" s="2">
        <v>22</v>
      </c>
      <c r="C129" s="3" t="s">
        <v>1500</v>
      </c>
      <c r="D129" s="5" t="s">
        <v>76</v>
      </c>
      <c r="G129" s="6">
        <v>2</v>
      </c>
    </row>
    <row r="130" spans="1:9" x14ac:dyDescent="0.25">
      <c r="D130" s="31" t="str">
        <f>SUBSTITUTE("Sp.mat: 0.00%",".",IF(VALUE("1.2")=1.2,".",","),2)</f>
        <v>Sp.mat: 0.00%</v>
      </c>
      <c r="F130" s="31" t="str">
        <f>SUBSTITUTE("Sp.man: 0.00%",".",IF(VALUE("1.2")=1.2,".",","),2)</f>
        <v>Sp.man: 0.00%</v>
      </c>
      <c r="G130" s="31" t="str">
        <f>SUBSTITUTE("Sp.uti: 0.00%",".",IF(VALUE("1.2")=1.2,".",","),2)</f>
        <v>Sp.uti: 0.00%</v>
      </c>
    </row>
    <row r="131" spans="1:9" x14ac:dyDescent="0.25">
      <c r="A131" s="54" t="s">
        <v>1501</v>
      </c>
      <c r="B131" s="55"/>
      <c r="C131" s="55"/>
      <c r="D131" s="55"/>
      <c r="E131" s="55"/>
      <c r="F131" s="55"/>
      <c r="G131" s="55"/>
    </row>
    <row r="132" spans="1:9" x14ac:dyDescent="0.25">
      <c r="A132" s="55"/>
      <c r="B132" s="55"/>
      <c r="C132" s="55"/>
      <c r="D132" s="55"/>
      <c r="E132" s="55"/>
      <c r="F132" s="55"/>
      <c r="G132" s="55"/>
    </row>
    <row r="133" spans="1:9" x14ac:dyDescent="0.25">
      <c r="A133" s="52" t="s">
        <v>27</v>
      </c>
      <c r="B133" s="53"/>
      <c r="C133" s="53"/>
      <c r="D133" s="53"/>
      <c r="E133" s="53"/>
      <c r="F133" s="53"/>
      <c r="G133" s="53"/>
      <c r="H133" s="33"/>
      <c r="I133" s="34"/>
    </row>
    <row r="134" spans="1:9" x14ac:dyDescent="0.25">
      <c r="B134" s="2">
        <v>23</v>
      </c>
      <c r="C134" s="3" t="s">
        <v>1502</v>
      </c>
      <c r="D134" s="5" t="s">
        <v>76</v>
      </c>
      <c r="G134" s="6">
        <v>7</v>
      </c>
    </row>
    <row r="135" spans="1:9" x14ac:dyDescent="0.25">
      <c r="D135" s="31" t="str">
        <f>SUBSTITUTE("Sp.mat: 0.00%",".",IF(VALUE("1.2")=1.2,".",","),2)</f>
        <v>Sp.mat: 0.00%</v>
      </c>
      <c r="F135" s="31" t="str">
        <f>SUBSTITUTE("Sp.man: 0.00%",".",IF(VALUE("1.2")=1.2,".",","),2)</f>
        <v>Sp.man: 0.00%</v>
      </c>
      <c r="G135" s="31" t="str">
        <f>SUBSTITUTE("Sp.uti: 0.00%",".",IF(VALUE("1.2")=1.2,".",","),2)</f>
        <v>Sp.uti: 0.00%</v>
      </c>
    </row>
    <row r="136" spans="1:9" x14ac:dyDescent="0.25">
      <c r="A136" s="54" t="s">
        <v>1503</v>
      </c>
      <c r="B136" s="55"/>
      <c r="C136" s="55"/>
      <c r="D136" s="55"/>
      <c r="E136" s="55"/>
      <c r="F136" s="55"/>
      <c r="G136" s="55"/>
    </row>
    <row r="137" spans="1:9" x14ac:dyDescent="0.25">
      <c r="A137" s="55"/>
      <c r="B137" s="55"/>
      <c r="C137" s="55"/>
      <c r="D137" s="55"/>
      <c r="E137" s="55"/>
      <c r="F137" s="55"/>
      <c r="G137" s="55"/>
    </row>
    <row r="138" spans="1:9" x14ac:dyDescent="0.25">
      <c r="A138" s="52" t="s">
        <v>1504</v>
      </c>
      <c r="B138" s="53"/>
      <c r="C138" s="53"/>
      <c r="D138" s="53"/>
      <c r="E138" s="53"/>
      <c r="F138" s="53"/>
      <c r="G138" s="53"/>
      <c r="H138" s="33"/>
      <c r="I138" s="34"/>
    </row>
    <row r="139" spans="1:9" x14ac:dyDescent="0.25">
      <c r="B139" s="2">
        <v>24</v>
      </c>
      <c r="C139" s="3" t="s">
        <v>1505</v>
      </c>
      <c r="D139" s="5" t="s">
        <v>76</v>
      </c>
      <c r="G139" s="6">
        <v>7</v>
      </c>
    </row>
    <row r="140" spans="1:9" x14ac:dyDescent="0.25">
      <c r="D140" s="31" t="str">
        <f>SUBSTITUTE("Sp.mat: 0.00%",".",IF(VALUE("1.2")=1.2,".",","),2)</f>
        <v>Sp.mat: 0.00%</v>
      </c>
      <c r="F140" s="31" t="str">
        <f>SUBSTITUTE("Sp.man: 0.00%",".",IF(VALUE("1.2")=1.2,".",","),2)</f>
        <v>Sp.man: 0.00%</v>
      </c>
      <c r="G140" s="31" t="str">
        <f>SUBSTITUTE("Sp.uti: 0.00%",".",IF(VALUE("1.2")=1.2,".",","),2)</f>
        <v>Sp.uti: 0.00%</v>
      </c>
    </row>
    <row r="141" spans="1:9" x14ac:dyDescent="0.25">
      <c r="A141" s="54" t="s">
        <v>1506</v>
      </c>
      <c r="B141" s="55"/>
      <c r="C141" s="55"/>
      <c r="D141" s="55"/>
      <c r="E141" s="55"/>
      <c r="F141" s="55"/>
      <c r="G141" s="55"/>
    </row>
    <row r="142" spans="1:9" x14ac:dyDescent="0.25">
      <c r="A142" s="55"/>
      <c r="B142" s="55"/>
      <c r="C142" s="55"/>
      <c r="D142" s="55"/>
      <c r="E142" s="55"/>
      <c r="F142" s="55"/>
      <c r="G142" s="55"/>
    </row>
    <row r="143" spans="1:9" x14ac:dyDescent="0.25">
      <c r="A143" s="52" t="s">
        <v>27</v>
      </c>
      <c r="B143" s="53"/>
      <c r="C143" s="53"/>
      <c r="D143" s="53"/>
      <c r="E143" s="53"/>
      <c r="F143" s="53"/>
      <c r="G143" s="53"/>
      <c r="H143" s="33"/>
      <c r="I143" s="34"/>
    </row>
    <row r="144" spans="1:9" x14ac:dyDescent="0.25">
      <c r="B144" s="2">
        <v>25</v>
      </c>
      <c r="C144" s="3" t="s">
        <v>1507</v>
      </c>
      <c r="D144" s="5" t="s">
        <v>76</v>
      </c>
      <c r="G144" s="6">
        <v>7</v>
      </c>
    </row>
    <row r="145" spans="1:9" x14ac:dyDescent="0.25">
      <c r="D145" s="31" t="str">
        <f>SUBSTITUTE("Sp.mat: 0.00%",".",IF(VALUE("1.2")=1.2,".",","),2)</f>
        <v>Sp.mat: 0.00%</v>
      </c>
      <c r="F145" s="31" t="str">
        <f>SUBSTITUTE("Sp.man: 0.00%",".",IF(VALUE("1.2")=1.2,".",","),2)</f>
        <v>Sp.man: 0.00%</v>
      </c>
      <c r="G145" s="31" t="str">
        <f>SUBSTITUTE("Sp.uti: 0.00%",".",IF(VALUE("1.2")=1.2,".",","),2)</f>
        <v>Sp.uti: 0.00%</v>
      </c>
    </row>
    <row r="146" spans="1:9" x14ac:dyDescent="0.25">
      <c r="A146" s="54" t="s">
        <v>1508</v>
      </c>
      <c r="B146" s="55"/>
      <c r="C146" s="55"/>
      <c r="D146" s="55"/>
      <c r="E146" s="55"/>
      <c r="F146" s="55"/>
      <c r="G146" s="55"/>
    </row>
    <row r="147" spans="1:9" x14ac:dyDescent="0.25">
      <c r="A147" s="55"/>
      <c r="B147" s="55"/>
      <c r="C147" s="55"/>
      <c r="D147" s="55"/>
      <c r="E147" s="55"/>
      <c r="F147" s="55"/>
      <c r="G147" s="55"/>
    </row>
    <row r="148" spans="1:9" x14ac:dyDescent="0.25">
      <c r="A148" s="52" t="s">
        <v>27</v>
      </c>
      <c r="B148" s="53"/>
      <c r="C148" s="53"/>
      <c r="D148" s="53"/>
      <c r="E148" s="53"/>
      <c r="F148" s="53"/>
      <c r="G148" s="53"/>
      <c r="H148" s="33"/>
      <c r="I148" s="34"/>
    </row>
    <row r="149" spans="1:9" x14ac:dyDescent="0.25">
      <c r="B149" s="2">
        <v>26</v>
      </c>
      <c r="C149" s="3" t="s">
        <v>1509</v>
      </c>
      <c r="D149" s="5" t="s">
        <v>76</v>
      </c>
      <c r="G149" s="6">
        <v>7</v>
      </c>
    </row>
    <row r="150" spans="1:9" x14ac:dyDescent="0.25">
      <c r="D150" s="31" t="str">
        <f>SUBSTITUTE("Sp.mat: 0.00%",".",IF(VALUE("1.2")=1.2,".",","),2)</f>
        <v>Sp.mat: 0.00%</v>
      </c>
      <c r="F150" s="31" t="str">
        <f>SUBSTITUTE("Sp.man: 0.00%",".",IF(VALUE("1.2")=1.2,".",","),2)</f>
        <v>Sp.man: 0.00%</v>
      </c>
      <c r="G150" s="31" t="str">
        <f>SUBSTITUTE("Sp.uti: 0.00%",".",IF(VALUE("1.2")=1.2,".",","),2)</f>
        <v>Sp.uti: 0.00%</v>
      </c>
    </row>
    <row r="151" spans="1:9" x14ac:dyDescent="0.25">
      <c r="A151" s="54" t="s">
        <v>1510</v>
      </c>
      <c r="B151" s="55"/>
      <c r="C151" s="55"/>
      <c r="D151" s="55"/>
      <c r="E151" s="55"/>
      <c r="F151" s="55"/>
      <c r="G151" s="55"/>
    </row>
    <row r="152" spans="1:9" x14ac:dyDescent="0.25">
      <c r="A152" s="55"/>
      <c r="B152" s="55"/>
      <c r="C152" s="55"/>
      <c r="D152" s="55"/>
      <c r="E152" s="55"/>
      <c r="F152" s="55"/>
      <c r="G152" s="55"/>
    </row>
    <row r="153" spans="1:9" x14ac:dyDescent="0.25">
      <c r="A153" s="52" t="s">
        <v>1511</v>
      </c>
      <c r="B153" s="53"/>
      <c r="C153" s="53"/>
      <c r="D153" s="53"/>
      <c r="E153" s="53"/>
      <c r="F153" s="53"/>
      <c r="G153" s="53"/>
      <c r="H153" s="33"/>
      <c r="I153" s="34"/>
    </row>
    <row r="154" spans="1:9" x14ac:dyDescent="0.25">
      <c r="B154" s="2">
        <v>27</v>
      </c>
      <c r="C154" s="3" t="s">
        <v>1512</v>
      </c>
      <c r="D154" s="5" t="s">
        <v>76</v>
      </c>
      <c r="G154" s="6">
        <v>14</v>
      </c>
    </row>
    <row r="155" spans="1:9" x14ac:dyDescent="0.25">
      <c r="D155" s="31" t="str">
        <f>SUBSTITUTE("Sp.mat: 0.00%",".",IF(VALUE("1.2")=1.2,".",","),2)</f>
        <v>Sp.mat: 0.00%</v>
      </c>
      <c r="F155" s="31" t="str">
        <f>SUBSTITUTE("Sp.man: 0.00%",".",IF(VALUE("1.2")=1.2,".",","),2)</f>
        <v>Sp.man: 0.00%</v>
      </c>
      <c r="G155" s="31" t="str">
        <f>SUBSTITUTE("Sp.uti: 0.00%",".",IF(VALUE("1.2")=1.2,".",","),2)</f>
        <v>Sp.uti: 0.00%</v>
      </c>
    </row>
    <row r="156" spans="1:9" x14ac:dyDescent="0.25">
      <c r="A156" s="54" t="s">
        <v>1513</v>
      </c>
      <c r="B156" s="55"/>
      <c r="C156" s="55"/>
      <c r="D156" s="55"/>
      <c r="E156" s="55"/>
      <c r="F156" s="55"/>
      <c r="G156" s="55"/>
    </row>
    <row r="157" spans="1:9" x14ac:dyDescent="0.25">
      <c r="A157" s="55"/>
      <c r="B157" s="55"/>
      <c r="C157" s="55"/>
      <c r="D157" s="55"/>
      <c r="E157" s="55"/>
      <c r="F157" s="55"/>
      <c r="G157" s="55"/>
    </row>
    <row r="158" spans="1:9" x14ac:dyDescent="0.25">
      <c r="A158" s="52" t="s">
        <v>27</v>
      </c>
      <c r="B158" s="53"/>
      <c r="C158" s="53"/>
      <c r="D158" s="53"/>
      <c r="E158" s="53"/>
      <c r="F158" s="53"/>
      <c r="G158" s="53"/>
      <c r="H158" s="33"/>
      <c r="I158" s="34"/>
    </row>
    <row r="159" spans="1:9" x14ac:dyDescent="0.25">
      <c r="B159" s="2">
        <v>28</v>
      </c>
      <c r="C159" s="3" t="s">
        <v>1431</v>
      </c>
      <c r="D159" s="5" t="s">
        <v>76</v>
      </c>
      <c r="G159" s="6">
        <v>7</v>
      </c>
    </row>
    <row r="160" spans="1:9" x14ac:dyDescent="0.25">
      <c r="D160" s="31" t="str">
        <f>SUBSTITUTE("Sp.mat: 0.00%",".",IF(VALUE("1.2")=1.2,".",","),2)</f>
        <v>Sp.mat: 0.00%</v>
      </c>
      <c r="F160" s="31" t="str">
        <f>SUBSTITUTE("Sp.man: 0.00%",".",IF(VALUE("1.2")=1.2,".",","),2)</f>
        <v>Sp.man: 0.00%</v>
      </c>
      <c r="G160" s="31" t="str">
        <f>SUBSTITUTE("Sp.uti: 0.00%",".",IF(VALUE("1.2")=1.2,".",","),2)</f>
        <v>Sp.uti: 0.00%</v>
      </c>
    </row>
    <row r="161" spans="1:9" x14ac:dyDescent="0.25">
      <c r="A161" s="54" t="s">
        <v>1514</v>
      </c>
      <c r="B161" s="55"/>
      <c r="C161" s="55"/>
      <c r="D161" s="55"/>
      <c r="E161" s="55"/>
      <c r="F161" s="55"/>
      <c r="G161" s="55"/>
    </row>
    <row r="162" spans="1:9" x14ac:dyDescent="0.25">
      <c r="A162" s="55"/>
      <c r="B162" s="55"/>
      <c r="C162" s="55"/>
      <c r="D162" s="55"/>
      <c r="E162" s="55"/>
      <c r="F162" s="55"/>
      <c r="G162" s="55"/>
    </row>
    <row r="163" spans="1:9" x14ac:dyDescent="0.25">
      <c r="A163" s="56" t="s">
        <v>27</v>
      </c>
      <c r="B163" s="57"/>
      <c r="C163" s="57"/>
      <c r="D163" s="57"/>
      <c r="E163" s="57"/>
      <c r="F163" s="57"/>
      <c r="G163" s="57"/>
      <c r="H163" s="35"/>
      <c r="I163" s="36"/>
    </row>
    <row r="164" spans="1:9" x14ac:dyDescent="0.25">
      <c r="A164" s="58" t="s">
        <v>1433</v>
      </c>
      <c r="B164" s="58"/>
      <c r="C164" s="58"/>
      <c r="D164" s="58"/>
      <c r="E164" s="58"/>
      <c r="F164" s="58"/>
      <c r="G164" s="58"/>
      <c r="H164" s="58"/>
      <c r="I164" s="58"/>
    </row>
    <row r="165" spans="1:9" x14ac:dyDescent="0.25">
      <c r="B165" s="2">
        <v>29</v>
      </c>
      <c r="C165" s="3" t="s">
        <v>1515</v>
      </c>
      <c r="D165" s="5" t="s">
        <v>76</v>
      </c>
      <c r="G165" s="6">
        <v>7</v>
      </c>
    </row>
    <row r="166" spans="1:9" x14ac:dyDescent="0.25">
      <c r="D166" s="31" t="str">
        <f>SUBSTITUTE("Sp.mat: 0.00%",".",IF(VALUE("1.2")=1.2,".",","),2)</f>
        <v>Sp.mat: 0.00%</v>
      </c>
      <c r="F166" s="31" t="str">
        <f>SUBSTITUTE("Sp.man: 0.00%",".",IF(VALUE("1.2")=1.2,".",","),2)</f>
        <v>Sp.man: 0.00%</v>
      </c>
      <c r="G166" s="31" t="str">
        <f>SUBSTITUTE("Sp.uti: 0.00%",".",IF(VALUE("1.2")=1.2,".",","),2)</f>
        <v>Sp.uti: 0.00%</v>
      </c>
    </row>
    <row r="167" spans="1:9" x14ac:dyDescent="0.25">
      <c r="A167" s="54" t="s">
        <v>1516</v>
      </c>
      <c r="B167" s="55"/>
      <c r="C167" s="55"/>
      <c r="D167" s="55"/>
      <c r="E167" s="55"/>
      <c r="F167" s="55"/>
      <c r="G167" s="55"/>
    </row>
    <row r="168" spans="1:9" x14ac:dyDescent="0.25">
      <c r="A168" s="55"/>
      <c r="B168" s="55"/>
      <c r="C168" s="55"/>
      <c r="D168" s="55"/>
      <c r="E168" s="55"/>
      <c r="F168" s="55"/>
      <c r="G168" s="55"/>
    </row>
    <row r="169" spans="1:9" x14ac:dyDescent="0.25">
      <c r="A169" s="56" t="s">
        <v>27</v>
      </c>
      <c r="B169" s="57"/>
      <c r="C169" s="57"/>
      <c r="D169" s="57"/>
      <c r="E169" s="57"/>
      <c r="F169" s="57"/>
      <c r="G169" s="57"/>
      <c r="H169" s="35"/>
      <c r="I169" s="36"/>
    </row>
    <row r="170" spans="1:9" x14ac:dyDescent="0.25">
      <c r="A170" s="58" t="s">
        <v>1433</v>
      </c>
      <c r="B170" s="58"/>
      <c r="C170" s="58"/>
      <c r="D170" s="58"/>
      <c r="E170" s="58"/>
      <c r="F170" s="58"/>
      <c r="G170" s="58"/>
      <c r="H170" s="58"/>
      <c r="I170" s="58"/>
    </row>
    <row r="171" spans="1:9" x14ac:dyDescent="0.25">
      <c r="B171" s="2">
        <v>30</v>
      </c>
      <c r="C171" s="3" t="s">
        <v>1517</v>
      </c>
      <c r="D171" s="5" t="s">
        <v>76</v>
      </c>
      <c r="G171" s="6">
        <v>14</v>
      </c>
    </row>
    <row r="172" spans="1:9" x14ac:dyDescent="0.25">
      <c r="D172" s="31" t="str">
        <f>SUBSTITUTE("Sp.mat: 0.00%",".",IF(VALUE("1.2")=1.2,".",","),2)</f>
        <v>Sp.mat: 0.00%</v>
      </c>
      <c r="F172" s="31" t="str">
        <f>SUBSTITUTE("Sp.man: 0.00%",".",IF(VALUE("1.2")=1.2,".",","),2)</f>
        <v>Sp.man: 0.00%</v>
      </c>
      <c r="G172" s="31" t="str">
        <f>SUBSTITUTE("Sp.uti: 0.00%",".",IF(VALUE("1.2")=1.2,".",","),2)</f>
        <v>Sp.uti: 0.00%</v>
      </c>
    </row>
    <row r="173" spans="1:9" x14ac:dyDescent="0.25">
      <c r="A173" s="54" t="s">
        <v>1518</v>
      </c>
      <c r="B173" s="55"/>
      <c r="C173" s="55"/>
      <c r="D173" s="55"/>
      <c r="E173" s="55"/>
      <c r="F173" s="55"/>
      <c r="G173" s="55"/>
    </row>
    <row r="174" spans="1:9" x14ac:dyDescent="0.25">
      <c r="A174" s="55"/>
      <c r="B174" s="55"/>
      <c r="C174" s="55"/>
      <c r="D174" s="55"/>
      <c r="E174" s="55"/>
      <c r="F174" s="55"/>
      <c r="G174" s="55"/>
    </row>
    <row r="175" spans="1:9" x14ac:dyDescent="0.25">
      <c r="A175" s="52" t="s">
        <v>27</v>
      </c>
      <c r="B175" s="53"/>
      <c r="C175" s="53"/>
      <c r="D175" s="53"/>
      <c r="E175" s="53"/>
      <c r="F175" s="53"/>
      <c r="G175" s="53"/>
      <c r="H175" s="33"/>
      <c r="I175" s="34"/>
    </row>
    <row r="176" spans="1:9" x14ac:dyDescent="0.25">
      <c r="B176" s="2">
        <v>31</v>
      </c>
      <c r="C176" s="3" t="s">
        <v>1519</v>
      </c>
      <c r="D176" s="5" t="s">
        <v>76</v>
      </c>
      <c r="G176" s="6">
        <v>7</v>
      </c>
    </row>
    <row r="177" spans="1:9" x14ac:dyDescent="0.25">
      <c r="D177" s="31" t="str">
        <f>SUBSTITUTE("Sp.mat: -100.00%",".",IF(VALUE("1.2")=1.2,".",","),2)</f>
        <v>Sp.mat: -100.00%</v>
      </c>
      <c r="F177" s="31" t="str">
        <f>SUBSTITUTE("Sp.man: 0.00%",".",IF(VALUE("1.2")=1.2,".",","),2)</f>
        <v>Sp.man: 0.00%</v>
      </c>
      <c r="G177" s="31" t="str">
        <f>SUBSTITUTE("Sp.uti: 0.00%",".",IF(VALUE("1.2")=1.2,".",","),2)</f>
        <v>Sp.uti: 0.00%</v>
      </c>
    </row>
    <row r="178" spans="1:9" x14ac:dyDescent="0.25">
      <c r="A178" s="54" t="s">
        <v>1520</v>
      </c>
      <c r="B178" s="55"/>
      <c r="C178" s="55"/>
      <c r="D178" s="55"/>
      <c r="E178" s="55"/>
      <c r="F178" s="55"/>
      <c r="G178" s="55"/>
    </row>
    <row r="179" spans="1:9" x14ac:dyDescent="0.25">
      <c r="A179" s="55"/>
      <c r="B179" s="55"/>
      <c r="C179" s="55"/>
      <c r="D179" s="55"/>
      <c r="E179" s="55"/>
      <c r="F179" s="55"/>
      <c r="G179" s="55"/>
    </row>
    <row r="180" spans="1:9" x14ac:dyDescent="0.25">
      <c r="A180" s="52" t="s">
        <v>1521</v>
      </c>
      <c r="B180" s="53"/>
      <c r="C180" s="53"/>
      <c r="D180" s="53"/>
      <c r="E180" s="53"/>
      <c r="F180" s="53"/>
      <c r="G180" s="53"/>
      <c r="H180" s="33"/>
      <c r="I180" s="34"/>
    </row>
    <row r="181" spans="1:9" x14ac:dyDescent="0.25">
      <c r="B181" s="2">
        <v>32</v>
      </c>
      <c r="C181" s="3" t="s">
        <v>1522</v>
      </c>
      <c r="D181" s="5" t="s">
        <v>76</v>
      </c>
      <c r="G181" s="6">
        <v>7</v>
      </c>
    </row>
    <row r="182" spans="1:9" x14ac:dyDescent="0.25">
      <c r="D182" s="31" t="str">
        <f>SUBSTITUTE("Sp.mat: 0.00%",".",IF(VALUE("1.2")=1.2,".",","),2)</f>
        <v>Sp.mat: 0.00%</v>
      </c>
      <c r="F182" s="31" t="str">
        <f>SUBSTITUTE("Sp.man: 0.00%",".",IF(VALUE("1.2")=1.2,".",","),2)</f>
        <v>Sp.man: 0.00%</v>
      </c>
      <c r="G182" s="31" t="str">
        <f>SUBSTITUTE("Sp.uti: 0.00%",".",IF(VALUE("1.2")=1.2,".",","),2)</f>
        <v>Sp.uti: 0.00%</v>
      </c>
    </row>
    <row r="183" spans="1:9" x14ac:dyDescent="0.25">
      <c r="A183" s="54" t="s">
        <v>1523</v>
      </c>
      <c r="B183" s="55"/>
      <c r="C183" s="55"/>
      <c r="D183" s="55"/>
      <c r="E183" s="55"/>
      <c r="F183" s="55"/>
      <c r="G183" s="55"/>
    </row>
    <row r="184" spans="1:9" x14ac:dyDescent="0.25">
      <c r="A184" s="55"/>
      <c r="B184" s="55"/>
      <c r="C184" s="55"/>
      <c r="D184" s="55"/>
      <c r="E184" s="55"/>
      <c r="F184" s="55"/>
      <c r="G184" s="55"/>
    </row>
    <row r="185" spans="1:9" x14ac:dyDescent="0.25">
      <c r="A185" s="52" t="s">
        <v>27</v>
      </c>
      <c r="B185" s="53"/>
      <c r="C185" s="53"/>
      <c r="D185" s="53"/>
      <c r="E185" s="53"/>
      <c r="F185" s="53"/>
      <c r="G185" s="53"/>
      <c r="H185" s="33"/>
      <c r="I185" s="34"/>
    </row>
    <row r="186" spans="1:9" x14ac:dyDescent="0.25">
      <c r="B186" s="2">
        <v>33</v>
      </c>
      <c r="C186" s="3" t="s">
        <v>1524</v>
      </c>
      <c r="D186" s="5" t="s">
        <v>76</v>
      </c>
      <c r="G186" s="6">
        <v>7</v>
      </c>
    </row>
    <row r="187" spans="1:9" x14ac:dyDescent="0.25">
      <c r="D187" s="31" t="str">
        <f>SUBSTITUTE("Sp.mat: 0.00%",".",IF(VALUE("1.2")=1.2,".",","),2)</f>
        <v>Sp.mat: 0.00%</v>
      </c>
      <c r="F187" s="31" t="str">
        <f>SUBSTITUTE("Sp.man: 0.00%",".",IF(VALUE("1.2")=1.2,".",","),2)</f>
        <v>Sp.man: 0.00%</v>
      </c>
      <c r="G187" s="31" t="str">
        <f>SUBSTITUTE("Sp.uti: 0.00%",".",IF(VALUE("1.2")=1.2,".",","),2)</f>
        <v>Sp.uti: 0.00%</v>
      </c>
    </row>
    <row r="188" spans="1:9" x14ac:dyDescent="0.25">
      <c r="A188" s="54" t="s">
        <v>1525</v>
      </c>
      <c r="B188" s="55"/>
      <c r="C188" s="55"/>
      <c r="D188" s="55"/>
      <c r="E188" s="55"/>
      <c r="F188" s="55"/>
      <c r="G188" s="55"/>
    </row>
    <row r="189" spans="1:9" x14ac:dyDescent="0.25">
      <c r="A189" s="55"/>
      <c r="B189" s="55"/>
      <c r="C189" s="55"/>
      <c r="D189" s="55"/>
      <c r="E189" s="55"/>
      <c r="F189" s="55"/>
      <c r="G189" s="55"/>
    </row>
    <row r="190" spans="1:9" x14ac:dyDescent="0.25">
      <c r="A190" s="52" t="s">
        <v>27</v>
      </c>
      <c r="B190" s="53"/>
      <c r="C190" s="53"/>
      <c r="D190" s="53"/>
      <c r="E190" s="53"/>
      <c r="F190" s="53"/>
      <c r="G190" s="53"/>
      <c r="H190" s="33"/>
      <c r="I190" s="34"/>
    </row>
    <row r="191" spans="1:9" x14ac:dyDescent="0.25">
      <c r="B191" s="2">
        <v>34</v>
      </c>
      <c r="C191" s="3" t="s">
        <v>1493</v>
      </c>
      <c r="D191" s="5" t="s">
        <v>76</v>
      </c>
      <c r="G191" s="6">
        <v>7</v>
      </c>
    </row>
    <row r="192" spans="1:9" x14ac:dyDescent="0.25">
      <c r="D192" s="31" t="str">
        <f>SUBSTITUTE("Sp.mat: -100.00%",".",IF(VALUE("1.2")=1.2,".",","),2)</f>
        <v>Sp.mat: -100.00%</v>
      </c>
      <c r="F192" s="31" t="str">
        <f>SUBSTITUTE("Sp.man: 0.00%",".",IF(VALUE("1.2")=1.2,".",","),2)</f>
        <v>Sp.man: 0.00%</v>
      </c>
      <c r="G192" s="31" t="str">
        <f>SUBSTITUTE("Sp.uti: 0.00%",".",IF(VALUE("1.2")=1.2,".",","),2)</f>
        <v>Sp.uti: 0.00%</v>
      </c>
    </row>
    <row r="193" spans="1:9" x14ac:dyDescent="0.25">
      <c r="A193" s="54" t="s">
        <v>1494</v>
      </c>
      <c r="B193" s="55"/>
      <c r="C193" s="55"/>
      <c r="D193" s="55"/>
      <c r="E193" s="55"/>
      <c r="F193" s="55"/>
      <c r="G193" s="55"/>
    </row>
    <row r="194" spans="1:9" x14ac:dyDescent="0.25">
      <c r="A194" s="55"/>
      <c r="B194" s="55"/>
      <c r="C194" s="55"/>
      <c r="D194" s="55"/>
      <c r="E194" s="55"/>
      <c r="F194" s="55"/>
      <c r="G194" s="55"/>
    </row>
    <row r="195" spans="1:9" x14ac:dyDescent="0.25">
      <c r="A195" s="52" t="s">
        <v>1526</v>
      </c>
      <c r="B195" s="53"/>
      <c r="C195" s="53"/>
      <c r="D195" s="53"/>
      <c r="E195" s="53"/>
      <c r="F195" s="53"/>
      <c r="G195" s="53"/>
      <c r="H195" s="33"/>
      <c r="I195" s="34"/>
    </row>
    <row r="196" spans="1:9" x14ac:dyDescent="0.25">
      <c r="B196" s="2">
        <v>35</v>
      </c>
      <c r="C196" s="3" t="s">
        <v>1527</v>
      </c>
      <c r="D196" s="5" t="s">
        <v>76</v>
      </c>
      <c r="G196" s="6">
        <v>7</v>
      </c>
    </row>
    <row r="197" spans="1:9" x14ac:dyDescent="0.25">
      <c r="D197" s="31" t="str">
        <f>SUBSTITUTE("Sp.mat: 0.00%",".",IF(VALUE("1.2")=1.2,".",","),2)</f>
        <v>Sp.mat: 0.00%</v>
      </c>
      <c r="F197" s="31" t="str">
        <f>SUBSTITUTE("Sp.man: 0.00%",".",IF(VALUE("1.2")=1.2,".",","),2)</f>
        <v>Sp.man: 0.00%</v>
      </c>
      <c r="G197" s="31" t="str">
        <f>SUBSTITUTE("Sp.uti: 0.00%",".",IF(VALUE("1.2")=1.2,".",","),2)</f>
        <v>Sp.uti: 0.00%</v>
      </c>
    </row>
    <row r="198" spans="1:9" x14ac:dyDescent="0.25">
      <c r="A198" s="54" t="s">
        <v>1528</v>
      </c>
      <c r="B198" s="55"/>
      <c r="C198" s="55"/>
      <c r="D198" s="55"/>
      <c r="E198" s="55"/>
      <c r="F198" s="55"/>
      <c r="G198" s="55"/>
    </row>
    <row r="199" spans="1:9" x14ac:dyDescent="0.25">
      <c r="A199" s="55"/>
      <c r="B199" s="55"/>
      <c r="C199" s="55"/>
      <c r="D199" s="55"/>
      <c r="E199" s="55"/>
      <c r="F199" s="55"/>
      <c r="G199" s="55"/>
    </row>
    <row r="200" spans="1:9" x14ac:dyDescent="0.25">
      <c r="A200" s="52" t="s">
        <v>27</v>
      </c>
      <c r="B200" s="53"/>
      <c r="C200" s="53"/>
      <c r="D200" s="53"/>
      <c r="E200" s="53"/>
      <c r="F200" s="53"/>
      <c r="G200" s="53"/>
      <c r="H200" s="33"/>
      <c r="I200" s="34"/>
    </row>
    <row r="201" spans="1:9" x14ac:dyDescent="0.25">
      <c r="B201" s="2">
        <v>36</v>
      </c>
      <c r="C201" s="3" t="s">
        <v>1434</v>
      </c>
      <c r="D201" s="5" t="s">
        <v>76</v>
      </c>
      <c r="G201" s="6">
        <v>14</v>
      </c>
    </row>
    <row r="202" spans="1:9" x14ac:dyDescent="0.25">
      <c r="D202" s="31" t="str">
        <f>SUBSTITUTE("Sp.mat: -100.00%",".",IF(VALUE("1.2")=1.2,".",","),2)</f>
        <v>Sp.mat: -100.00%</v>
      </c>
      <c r="F202" s="31" t="str">
        <f>SUBSTITUTE("Sp.man: 0.00%",".",IF(VALUE("1.2")=1.2,".",","),2)</f>
        <v>Sp.man: 0.00%</v>
      </c>
      <c r="G202" s="31" t="str">
        <f>SUBSTITUTE("Sp.uti: 0.00%",".",IF(VALUE("1.2")=1.2,".",","),2)</f>
        <v>Sp.uti: 0.00%</v>
      </c>
    </row>
    <row r="203" spans="1:9" x14ac:dyDescent="0.25">
      <c r="A203" s="54" t="s">
        <v>1435</v>
      </c>
      <c r="B203" s="55"/>
      <c r="C203" s="55"/>
      <c r="D203" s="55"/>
      <c r="E203" s="55"/>
      <c r="F203" s="55"/>
      <c r="G203" s="55"/>
    </row>
    <row r="204" spans="1:9" x14ac:dyDescent="0.25">
      <c r="A204" s="55"/>
      <c r="B204" s="55"/>
      <c r="C204" s="55"/>
      <c r="D204" s="55"/>
      <c r="E204" s="55"/>
      <c r="F204" s="55"/>
      <c r="G204" s="55"/>
    </row>
    <row r="205" spans="1:9" x14ac:dyDescent="0.25">
      <c r="A205" s="52" t="s">
        <v>1529</v>
      </c>
      <c r="B205" s="53"/>
      <c r="C205" s="53"/>
      <c r="D205" s="53"/>
      <c r="E205" s="53"/>
      <c r="F205" s="53"/>
      <c r="G205" s="53"/>
      <c r="H205" s="33"/>
      <c r="I205" s="34"/>
    </row>
    <row r="206" spans="1:9" x14ac:dyDescent="0.25">
      <c r="B206" s="2">
        <v>37</v>
      </c>
      <c r="C206" s="3" t="s">
        <v>1437</v>
      </c>
      <c r="D206" s="5" t="s">
        <v>76</v>
      </c>
      <c r="G206" s="6">
        <v>14</v>
      </c>
    </row>
    <row r="207" spans="1:9" x14ac:dyDescent="0.25">
      <c r="D207" s="31" t="str">
        <f>SUBSTITUTE("Sp.mat: 0.00%",".",IF(VALUE("1.2")=1.2,".",","),2)</f>
        <v>Sp.mat: 0.00%</v>
      </c>
      <c r="F207" s="31" t="str">
        <f>SUBSTITUTE("Sp.man: 0.00%",".",IF(VALUE("1.2")=1.2,".",","),2)</f>
        <v>Sp.man: 0.00%</v>
      </c>
      <c r="G207" s="31" t="str">
        <f>SUBSTITUTE("Sp.uti: 0.00%",".",IF(VALUE("1.2")=1.2,".",","),2)</f>
        <v>Sp.uti: 0.00%</v>
      </c>
    </row>
    <row r="208" spans="1:9" x14ac:dyDescent="0.25">
      <c r="A208" s="54" t="s">
        <v>1438</v>
      </c>
      <c r="B208" s="55"/>
      <c r="C208" s="55"/>
      <c r="D208" s="55"/>
      <c r="E208" s="55"/>
      <c r="F208" s="55"/>
      <c r="G208" s="55"/>
    </row>
    <row r="209" spans="1:9" x14ac:dyDescent="0.25">
      <c r="A209" s="55"/>
      <c r="B209" s="55"/>
      <c r="C209" s="55"/>
      <c r="D209" s="55"/>
      <c r="E209" s="55"/>
      <c r="F209" s="55"/>
      <c r="G209" s="55"/>
    </row>
    <row r="210" spans="1:9" x14ac:dyDescent="0.25">
      <c r="A210" s="52" t="s">
        <v>27</v>
      </c>
      <c r="B210" s="53"/>
      <c r="C210" s="53"/>
      <c r="D210" s="53"/>
      <c r="E210" s="53"/>
      <c r="F210" s="53"/>
      <c r="G210" s="53"/>
      <c r="H210" s="33"/>
      <c r="I210" s="34"/>
    </row>
    <row r="211" spans="1:9" x14ac:dyDescent="0.25">
      <c r="B211" s="2">
        <v>38</v>
      </c>
      <c r="C211" s="3" t="s">
        <v>1530</v>
      </c>
      <c r="D211" s="5" t="s">
        <v>76</v>
      </c>
      <c r="G211" s="6">
        <v>77</v>
      </c>
    </row>
    <row r="212" spans="1:9" x14ac:dyDescent="0.25">
      <c r="D212" s="31" t="str">
        <f>SUBSTITUTE("Sp.mat: 0.00%",".",IF(VALUE("1.2")=1.2,".",","),2)</f>
        <v>Sp.mat: 0.00%</v>
      </c>
      <c r="F212" s="31" t="str">
        <f>SUBSTITUTE("Sp.man: 0.00%",".",IF(VALUE("1.2")=1.2,".",","),2)</f>
        <v>Sp.man: 0.00%</v>
      </c>
      <c r="G212" s="31" t="str">
        <f>SUBSTITUTE("Sp.uti: 0.00%",".",IF(VALUE("1.2")=1.2,".",","),2)</f>
        <v>Sp.uti: 0.00%</v>
      </c>
    </row>
    <row r="213" spans="1:9" x14ac:dyDescent="0.25">
      <c r="A213" s="54" t="s">
        <v>1531</v>
      </c>
      <c r="B213" s="55"/>
      <c r="C213" s="55"/>
      <c r="D213" s="55"/>
      <c r="E213" s="55"/>
      <c r="F213" s="55"/>
      <c r="G213" s="55"/>
    </row>
    <row r="214" spans="1:9" x14ac:dyDescent="0.25">
      <c r="A214" s="55"/>
      <c r="B214" s="55"/>
      <c r="C214" s="55"/>
      <c r="D214" s="55"/>
      <c r="E214" s="55"/>
      <c r="F214" s="55"/>
      <c r="G214" s="55"/>
    </row>
    <row r="215" spans="1:9" x14ac:dyDescent="0.25">
      <c r="A215" s="56" t="s">
        <v>1532</v>
      </c>
      <c r="B215" s="57"/>
      <c r="C215" s="57"/>
      <c r="D215" s="57"/>
      <c r="E215" s="57"/>
      <c r="F215" s="57"/>
      <c r="G215" s="57"/>
      <c r="H215" s="35"/>
      <c r="I215" s="36"/>
    </row>
    <row r="216" spans="1:9" x14ac:dyDescent="0.25">
      <c r="A216" s="58" t="s">
        <v>1533</v>
      </c>
      <c r="B216" s="58"/>
      <c r="C216" s="58"/>
      <c r="D216" s="58"/>
      <c r="E216" s="58"/>
      <c r="F216" s="58"/>
      <c r="G216" s="58"/>
      <c r="H216" s="58"/>
      <c r="I216" s="58"/>
    </row>
    <row r="217" spans="1:9" x14ac:dyDescent="0.25">
      <c r="B217" s="2">
        <v>39</v>
      </c>
      <c r="C217" s="3" t="s">
        <v>1534</v>
      </c>
      <c r="D217" s="5" t="s">
        <v>76</v>
      </c>
      <c r="G217" s="6">
        <v>89</v>
      </c>
    </row>
    <row r="218" spans="1:9" x14ac:dyDescent="0.25">
      <c r="D218" s="31" t="str">
        <f>SUBSTITUTE("Sp.mat: 0.00%",".",IF(VALUE("1.2")=1.2,".",","),2)</f>
        <v>Sp.mat: 0.00%</v>
      </c>
      <c r="F218" s="31" t="str">
        <f>SUBSTITUTE("Sp.man: 0.00%",".",IF(VALUE("1.2")=1.2,".",","),2)</f>
        <v>Sp.man: 0.00%</v>
      </c>
      <c r="G218" s="31" t="str">
        <f>SUBSTITUTE("Sp.uti: 0.00%",".",IF(VALUE("1.2")=1.2,".",","),2)</f>
        <v>Sp.uti: 0.00%</v>
      </c>
    </row>
    <row r="219" spans="1:9" x14ac:dyDescent="0.25">
      <c r="A219" s="54" t="s">
        <v>1535</v>
      </c>
      <c r="B219" s="55"/>
      <c r="C219" s="55"/>
      <c r="D219" s="55"/>
      <c r="E219" s="55"/>
      <c r="F219" s="55"/>
      <c r="G219" s="55"/>
    </row>
    <row r="220" spans="1:9" x14ac:dyDescent="0.25">
      <c r="A220" s="55"/>
      <c r="B220" s="55"/>
      <c r="C220" s="55"/>
      <c r="D220" s="55"/>
      <c r="E220" s="55"/>
      <c r="F220" s="55"/>
      <c r="G220" s="55"/>
    </row>
    <row r="221" spans="1:9" x14ac:dyDescent="0.25">
      <c r="A221" s="56" t="s">
        <v>1536</v>
      </c>
      <c r="B221" s="57"/>
      <c r="C221" s="57"/>
      <c r="D221" s="57"/>
      <c r="E221" s="57"/>
      <c r="F221" s="57"/>
      <c r="G221" s="57"/>
      <c r="H221" s="35"/>
      <c r="I221" s="36"/>
    </row>
    <row r="222" spans="1:9" x14ac:dyDescent="0.25">
      <c r="A222" s="58" t="s">
        <v>1537</v>
      </c>
      <c r="B222" s="58"/>
      <c r="C222" s="58"/>
      <c r="D222" s="58"/>
      <c r="E222" s="58"/>
      <c r="F222" s="58"/>
      <c r="G222" s="58"/>
      <c r="H222" s="58"/>
      <c r="I222" s="58"/>
    </row>
    <row r="223" spans="1:9" x14ac:dyDescent="0.25">
      <c r="B223" s="2">
        <v>40</v>
      </c>
      <c r="C223" s="3" t="s">
        <v>1538</v>
      </c>
      <c r="D223" s="5" t="s">
        <v>76</v>
      </c>
      <c r="G223" s="6">
        <v>3</v>
      </c>
    </row>
    <row r="224" spans="1:9" x14ac:dyDescent="0.25">
      <c r="D224" s="31" t="str">
        <f>SUBSTITUTE("Sp.mat: 0.00%",".",IF(VALUE("1.2")=1.2,".",","),2)</f>
        <v>Sp.mat: 0.00%</v>
      </c>
      <c r="F224" s="31" t="str">
        <f>SUBSTITUTE("Sp.man: 0.00%",".",IF(VALUE("1.2")=1.2,".",","),2)</f>
        <v>Sp.man: 0.00%</v>
      </c>
      <c r="G224" s="31" t="str">
        <f>SUBSTITUTE("Sp.uti: 0.00%",".",IF(VALUE("1.2")=1.2,".",","),2)</f>
        <v>Sp.uti: 0.00%</v>
      </c>
    </row>
    <row r="225" spans="1:9" x14ac:dyDescent="0.25">
      <c r="A225" s="54" t="s">
        <v>1539</v>
      </c>
      <c r="B225" s="55"/>
      <c r="C225" s="55"/>
      <c r="D225" s="55"/>
      <c r="E225" s="55"/>
      <c r="F225" s="55"/>
      <c r="G225" s="55"/>
    </row>
    <row r="226" spans="1:9" x14ac:dyDescent="0.25">
      <c r="A226" s="55"/>
      <c r="B226" s="55"/>
      <c r="C226" s="55"/>
      <c r="D226" s="55"/>
      <c r="E226" s="55"/>
      <c r="F226" s="55"/>
      <c r="G226" s="55"/>
    </row>
    <row r="227" spans="1:9" x14ac:dyDescent="0.25">
      <c r="A227" s="52" t="s">
        <v>1540</v>
      </c>
      <c r="B227" s="53"/>
      <c r="C227" s="53"/>
      <c r="D227" s="53"/>
      <c r="E227" s="53"/>
      <c r="F227" s="53"/>
      <c r="G227" s="53"/>
      <c r="H227" s="33"/>
      <c r="I227" s="34"/>
    </row>
    <row r="228" spans="1:9" x14ac:dyDescent="0.25">
      <c r="B228" s="2">
        <v>41</v>
      </c>
      <c r="C228" s="3" t="s">
        <v>1538</v>
      </c>
      <c r="D228" s="5" t="s">
        <v>76</v>
      </c>
      <c r="G228" s="6">
        <v>11</v>
      </c>
    </row>
    <row r="229" spans="1:9" x14ac:dyDescent="0.25">
      <c r="D229" s="31" t="str">
        <f>SUBSTITUTE("Sp.mat: -100.00%",".",IF(VALUE("1.2")=1.2,".",","),2)</f>
        <v>Sp.mat: -100.00%</v>
      </c>
      <c r="F229" s="31" t="str">
        <f>SUBSTITUTE("Sp.man: 0.00%",".",IF(VALUE("1.2")=1.2,".",","),2)</f>
        <v>Sp.man: 0.00%</v>
      </c>
      <c r="G229" s="31" t="str">
        <f>SUBSTITUTE("Sp.uti: 0.00%",".",IF(VALUE("1.2")=1.2,".",","),2)</f>
        <v>Sp.uti: 0.00%</v>
      </c>
    </row>
    <row r="230" spans="1:9" x14ac:dyDescent="0.25">
      <c r="A230" s="54" t="s">
        <v>1541</v>
      </c>
      <c r="B230" s="55"/>
      <c r="C230" s="55"/>
      <c r="D230" s="55"/>
      <c r="E230" s="55"/>
      <c r="F230" s="55"/>
      <c r="G230" s="55"/>
    </row>
    <row r="231" spans="1:9" x14ac:dyDescent="0.25">
      <c r="A231" s="55"/>
      <c r="B231" s="55"/>
      <c r="C231" s="55"/>
      <c r="D231" s="55"/>
      <c r="E231" s="55"/>
      <c r="F231" s="55"/>
      <c r="G231" s="55"/>
    </row>
    <row r="232" spans="1:9" x14ac:dyDescent="0.25">
      <c r="A232" s="52" t="s">
        <v>434</v>
      </c>
      <c r="B232" s="53"/>
      <c r="C232" s="53"/>
      <c r="D232" s="53"/>
      <c r="E232" s="53"/>
      <c r="F232" s="53"/>
      <c r="G232" s="53"/>
      <c r="H232" s="33"/>
      <c r="I232" s="34"/>
    </row>
    <row r="233" spans="1:9" x14ac:dyDescent="0.25">
      <c r="B233" s="2">
        <v>42</v>
      </c>
      <c r="C233" s="3" t="s">
        <v>1542</v>
      </c>
      <c r="D233" s="5" t="s">
        <v>76</v>
      </c>
      <c r="G233" s="6">
        <v>11</v>
      </c>
    </row>
    <row r="234" spans="1:9" x14ac:dyDescent="0.25">
      <c r="D234" s="31" t="str">
        <f>SUBSTITUTE("Sp.mat: 0.00%",".",IF(VALUE("1.2")=1.2,".",","),2)</f>
        <v>Sp.mat: 0.00%</v>
      </c>
      <c r="F234" s="31" t="str">
        <f>SUBSTITUTE("Sp.man: 0.00%",".",IF(VALUE("1.2")=1.2,".",","),2)</f>
        <v>Sp.man: 0.00%</v>
      </c>
      <c r="G234" s="31" t="str">
        <f>SUBSTITUTE("Sp.uti: 0.00%",".",IF(VALUE("1.2")=1.2,".",","),2)</f>
        <v>Sp.uti: 0.00%</v>
      </c>
    </row>
    <row r="235" spans="1:9" x14ac:dyDescent="0.25">
      <c r="A235" s="54" t="s">
        <v>1543</v>
      </c>
      <c r="B235" s="55"/>
      <c r="C235" s="55"/>
      <c r="D235" s="55"/>
      <c r="E235" s="55"/>
      <c r="F235" s="55"/>
      <c r="G235" s="55"/>
    </row>
    <row r="236" spans="1:9" x14ac:dyDescent="0.25">
      <c r="A236" s="55"/>
      <c r="B236" s="55"/>
      <c r="C236" s="55"/>
      <c r="D236" s="55"/>
      <c r="E236" s="55"/>
      <c r="F236" s="55"/>
      <c r="G236" s="55"/>
    </row>
    <row r="237" spans="1:9" x14ac:dyDescent="0.25">
      <c r="A237" s="52" t="s">
        <v>27</v>
      </c>
      <c r="B237" s="53"/>
      <c r="C237" s="53"/>
      <c r="D237" s="53"/>
      <c r="E237" s="53"/>
      <c r="F237" s="53"/>
      <c r="G237" s="53"/>
      <c r="H237" s="33"/>
      <c r="I237" s="34"/>
    </row>
    <row r="238" spans="1:9" x14ac:dyDescent="0.25">
      <c r="B238" s="2">
        <v>43</v>
      </c>
      <c r="C238" s="3" t="s">
        <v>1519</v>
      </c>
      <c r="D238" s="5" t="s">
        <v>76</v>
      </c>
      <c r="G238" s="6">
        <v>13</v>
      </c>
    </row>
    <row r="239" spans="1:9" x14ac:dyDescent="0.25">
      <c r="D239" s="31" t="str">
        <f>SUBSTITUTE("Sp.mat: -100.00%",".",IF(VALUE("1.2")=1.2,".",","),2)</f>
        <v>Sp.mat: -100.00%</v>
      </c>
      <c r="F239" s="31" t="str">
        <f>SUBSTITUTE("Sp.man: 0.00%",".",IF(VALUE("1.2")=1.2,".",","),2)</f>
        <v>Sp.man: 0.00%</v>
      </c>
      <c r="G239" s="31" t="str">
        <f>SUBSTITUTE("Sp.uti: 0.00%",".",IF(VALUE("1.2")=1.2,".",","),2)</f>
        <v>Sp.uti: 0.00%</v>
      </c>
    </row>
    <row r="240" spans="1:9" x14ac:dyDescent="0.25">
      <c r="A240" s="54" t="s">
        <v>1520</v>
      </c>
      <c r="B240" s="55"/>
      <c r="C240" s="55"/>
      <c r="D240" s="55"/>
      <c r="E240" s="55"/>
      <c r="F240" s="55"/>
      <c r="G240" s="55"/>
    </row>
    <row r="241" spans="1:9" x14ac:dyDescent="0.25">
      <c r="A241" s="55"/>
      <c r="B241" s="55"/>
      <c r="C241" s="55"/>
      <c r="D241" s="55"/>
      <c r="E241" s="55"/>
      <c r="F241" s="55"/>
      <c r="G241" s="55"/>
    </row>
    <row r="242" spans="1:9" x14ac:dyDescent="0.25">
      <c r="A242" s="52" t="s">
        <v>27</v>
      </c>
      <c r="B242" s="53"/>
      <c r="C242" s="53"/>
      <c r="D242" s="53"/>
      <c r="E242" s="53"/>
      <c r="F242" s="53"/>
      <c r="G242" s="53"/>
      <c r="H242" s="33"/>
      <c r="I242" s="34"/>
    </row>
    <row r="243" spans="1:9" x14ac:dyDescent="0.25">
      <c r="B243" s="2">
        <v>44</v>
      </c>
      <c r="C243" s="3" t="s">
        <v>1544</v>
      </c>
      <c r="D243" s="5" t="s">
        <v>76</v>
      </c>
      <c r="G243" s="6">
        <v>13</v>
      </c>
    </row>
    <row r="244" spans="1:9" x14ac:dyDescent="0.25">
      <c r="D244" s="31" t="str">
        <f>SUBSTITUTE("Sp.mat: 0.00%",".",IF(VALUE("1.2")=1.2,".",","),2)</f>
        <v>Sp.mat: 0.00%</v>
      </c>
      <c r="F244" s="31" t="str">
        <f>SUBSTITUTE("Sp.man: 0.00%",".",IF(VALUE("1.2")=1.2,".",","),2)</f>
        <v>Sp.man: 0.00%</v>
      </c>
      <c r="G244" s="31" t="str">
        <f>SUBSTITUTE("Sp.uti: 0.00%",".",IF(VALUE("1.2")=1.2,".",","),2)</f>
        <v>Sp.uti: 0.00%</v>
      </c>
    </row>
    <row r="245" spans="1:9" x14ac:dyDescent="0.25">
      <c r="A245" s="54" t="s">
        <v>1545</v>
      </c>
      <c r="B245" s="55"/>
      <c r="C245" s="55"/>
      <c r="D245" s="55"/>
      <c r="E245" s="55"/>
      <c r="F245" s="55"/>
      <c r="G245" s="55"/>
    </row>
    <row r="246" spans="1:9" x14ac:dyDescent="0.25">
      <c r="A246" s="55"/>
      <c r="B246" s="55"/>
      <c r="C246" s="55"/>
      <c r="D246" s="55"/>
      <c r="E246" s="55"/>
      <c r="F246" s="55"/>
      <c r="G246" s="55"/>
    </row>
    <row r="247" spans="1:9" x14ac:dyDescent="0.25">
      <c r="A247" s="52" t="s">
        <v>27</v>
      </c>
      <c r="B247" s="53"/>
      <c r="C247" s="53"/>
      <c r="D247" s="53"/>
      <c r="E247" s="53"/>
      <c r="F247" s="53"/>
      <c r="G247" s="53"/>
      <c r="H247" s="33"/>
      <c r="I247" s="34"/>
    </row>
    <row r="248" spans="1:9" x14ac:dyDescent="0.25">
      <c r="B248" s="2">
        <v>45</v>
      </c>
      <c r="C248" s="3" t="s">
        <v>1546</v>
      </c>
      <c r="D248" s="5" t="s">
        <v>52</v>
      </c>
      <c r="G248" s="6">
        <v>1500</v>
      </c>
    </row>
    <row r="249" spans="1:9" x14ac:dyDescent="0.25">
      <c r="D249" s="31" t="str">
        <f>SUBSTITUTE("Sp.mat: 0.00%",".",IF(VALUE("1.2")=1.2,".",","),2)</f>
        <v>Sp.mat: 0.00%</v>
      </c>
      <c r="F249" s="31" t="str">
        <f>SUBSTITUTE("Sp.man: 0.00%",".",IF(VALUE("1.2")=1.2,".",","),2)</f>
        <v>Sp.man: 0.00%</v>
      </c>
      <c r="G249" s="31" t="str">
        <f>SUBSTITUTE("Sp.uti: 0.00%",".",IF(VALUE("1.2")=1.2,".",","),2)</f>
        <v>Sp.uti: 0.00%</v>
      </c>
    </row>
    <row r="250" spans="1:9" x14ac:dyDescent="0.25">
      <c r="A250" s="54" t="s">
        <v>1547</v>
      </c>
      <c r="B250" s="55"/>
      <c r="C250" s="55"/>
      <c r="D250" s="55"/>
      <c r="E250" s="55"/>
      <c r="F250" s="55"/>
      <c r="G250" s="55"/>
    </row>
    <row r="251" spans="1:9" x14ac:dyDescent="0.25">
      <c r="A251" s="55"/>
      <c r="B251" s="55"/>
      <c r="C251" s="55"/>
      <c r="D251" s="55"/>
      <c r="E251" s="55"/>
      <c r="F251" s="55"/>
      <c r="G251" s="55"/>
    </row>
    <row r="252" spans="1:9" x14ac:dyDescent="0.25">
      <c r="A252" s="56" t="s">
        <v>27</v>
      </c>
      <c r="B252" s="57"/>
      <c r="C252" s="57"/>
      <c r="D252" s="57"/>
      <c r="E252" s="57"/>
      <c r="F252" s="57"/>
      <c r="G252" s="57"/>
      <c r="H252" s="35"/>
      <c r="I252" s="36"/>
    </row>
    <row r="253" spans="1:9" x14ac:dyDescent="0.25">
      <c r="A253" s="58" t="s">
        <v>1548</v>
      </c>
      <c r="B253" s="58"/>
      <c r="C253" s="58"/>
      <c r="D253" s="58"/>
      <c r="E253" s="58"/>
      <c r="F253" s="58"/>
      <c r="G253" s="58"/>
      <c r="H253" s="58"/>
      <c r="I253" s="58"/>
    </row>
    <row r="254" spans="1:9" x14ac:dyDescent="0.25">
      <c r="B254" s="2">
        <v>46</v>
      </c>
      <c r="C254" s="3" t="s">
        <v>1549</v>
      </c>
      <c r="D254" s="5" t="s">
        <v>52</v>
      </c>
      <c r="G254" s="6">
        <v>500</v>
      </c>
    </row>
    <row r="255" spans="1:9" x14ac:dyDescent="0.25">
      <c r="D255" s="31" t="str">
        <f>SUBSTITUTE("Sp.mat: 0.00%",".",IF(VALUE("1.2")=1.2,".",","),2)</f>
        <v>Sp.mat: 0.00%</v>
      </c>
      <c r="F255" s="31" t="str">
        <f>SUBSTITUTE("Sp.man: 0.00%",".",IF(VALUE("1.2")=1.2,".",","),2)</f>
        <v>Sp.man: 0.00%</v>
      </c>
      <c r="G255" s="31" t="str">
        <f>SUBSTITUTE("Sp.uti: 0.00%",".",IF(VALUE("1.2")=1.2,".",","),2)</f>
        <v>Sp.uti: 0.00%</v>
      </c>
    </row>
    <row r="256" spans="1:9" x14ac:dyDescent="0.25">
      <c r="A256" s="54" t="s">
        <v>1550</v>
      </c>
      <c r="B256" s="55"/>
      <c r="C256" s="55"/>
      <c r="D256" s="55"/>
      <c r="E256" s="55"/>
      <c r="F256" s="55"/>
      <c r="G256" s="55"/>
    </row>
    <row r="257" spans="1:9" x14ac:dyDescent="0.25">
      <c r="A257" s="55"/>
      <c r="B257" s="55"/>
      <c r="C257" s="55"/>
      <c r="D257" s="55"/>
      <c r="E257" s="55"/>
      <c r="F257" s="55"/>
      <c r="G257" s="55"/>
    </row>
    <row r="258" spans="1:9" x14ac:dyDescent="0.25">
      <c r="A258" s="56" t="s">
        <v>27</v>
      </c>
      <c r="B258" s="57"/>
      <c r="C258" s="57"/>
      <c r="D258" s="57"/>
      <c r="E258" s="57"/>
      <c r="F258" s="57"/>
      <c r="G258" s="57"/>
      <c r="H258" s="35"/>
      <c r="I258" s="36"/>
    </row>
    <row r="259" spans="1:9" x14ac:dyDescent="0.25">
      <c r="A259" s="58" t="s">
        <v>1551</v>
      </c>
      <c r="B259" s="58"/>
      <c r="C259" s="58"/>
      <c r="D259" s="58"/>
      <c r="E259" s="58"/>
      <c r="F259" s="58"/>
      <c r="G259" s="58"/>
      <c r="H259" s="58"/>
      <c r="I259" s="58"/>
    </row>
    <row r="260" spans="1:9" x14ac:dyDescent="0.25">
      <c r="B260" s="2">
        <v>47</v>
      </c>
      <c r="C260" s="3" t="s">
        <v>1549</v>
      </c>
      <c r="D260" s="5" t="s">
        <v>52</v>
      </c>
      <c r="G260" s="6">
        <v>1000</v>
      </c>
    </row>
    <row r="261" spans="1:9" x14ac:dyDescent="0.25">
      <c r="D261" s="31" t="str">
        <f>SUBSTITUTE("Sp.mat: 0.00%",".",IF(VALUE("1.2")=1.2,".",","),2)</f>
        <v>Sp.mat: 0.00%</v>
      </c>
      <c r="F261" s="31" t="str">
        <f>SUBSTITUTE("Sp.man: 0.00%",".",IF(VALUE("1.2")=1.2,".",","),2)</f>
        <v>Sp.man: 0.00%</v>
      </c>
      <c r="G261" s="31" t="str">
        <f>SUBSTITUTE("Sp.uti: 0.00%",".",IF(VALUE("1.2")=1.2,".",","),2)</f>
        <v>Sp.uti: 0.00%</v>
      </c>
    </row>
    <row r="262" spans="1:9" x14ac:dyDescent="0.25">
      <c r="A262" s="54" t="s">
        <v>1550</v>
      </c>
      <c r="B262" s="55"/>
      <c r="C262" s="55"/>
      <c r="D262" s="55"/>
      <c r="E262" s="55"/>
      <c r="F262" s="55"/>
      <c r="G262" s="55"/>
    </row>
    <row r="263" spans="1:9" x14ac:dyDescent="0.25">
      <c r="A263" s="55"/>
      <c r="B263" s="55"/>
      <c r="C263" s="55"/>
      <c r="D263" s="55"/>
      <c r="E263" s="55"/>
      <c r="F263" s="55"/>
      <c r="G263" s="55"/>
    </row>
    <row r="264" spans="1:9" x14ac:dyDescent="0.25">
      <c r="A264" s="56" t="s">
        <v>27</v>
      </c>
      <c r="B264" s="57"/>
      <c r="C264" s="57"/>
      <c r="D264" s="57"/>
      <c r="E264" s="57"/>
      <c r="F264" s="57"/>
      <c r="G264" s="57"/>
      <c r="H264" s="35"/>
      <c r="I264" s="36"/>
    </row>
    <row r="265" spans="1:9" x14ac:dyDescent="0.25">
      <c r="A265" s="58" t="s">
        <v>1552</v>
      </c>
      <c r="B265" s="58"/>
      <c r="C265" s="58"/>
      <c r="D265" s="58"/>
      <c r="E265" s="58"/>
      <c r="F265" s="58"/>
      <c r="G265" s="58"/>
      <c r="H265" s="58"/>
      <c r="I265" s="58"/>
    </row>
    <row r="266" spans="1:9" x14ac:dyDescent="0.25">
      <c r="B266" s="2">
        <v>48</v>
      </c>
      <c r="C266" s="3" t="s">
        <v>1546</v>
      </c>
      <c r="D266" s="5" t="s">
        <v>52</v>
      </c>
      <c r="G266" s="6">
        <v>7850</v>
      </c>
    </row>
    <row r="267" spans="1:9" x14ac:dyDescent="0.25">
      <c r="D267" s="31" t="str">
        <f>SUBSTITUTE("Sp.mat: 0.00%",".",IF(VALUE("1.2")=1.2,".",","),2)</f>
        <v>Sp.mat: 0.00%</v>
      </c>
      <c r="F267" s="31" t="str">
        <f>SUBSTITUTE("Sp.man: 0.00%",".",IF(VALUE("1.2")=1.2,".",","),2)</f>
        <v>Sp.man: 0.00%</v>
      </c>
      <c r="G267" s="31" t="str">
        <f>SUBSTITUTE("Sp.uti: 0.00%",".",IF(VALUE("1.2")=1.2,".",","),2)</f>
        <v>Sp.uti: 0.00%</v>
      </c>
    </row>
    <row r="268" spans="1:9" x14ac:dyDescent="0.25">
      <c r="A268" s="54" t="s">
        <v>1547</v>
      </c>
      <c r="B268" s="55"/>
      <c r="C268" s="55"/>
      <c r="D268" s="55"/>
      <c r="E268" s="55"/>
      <c r="F268" s="55"/>
      <c r="G268" s="55"/>
    </row>
    <row r="269" spans="1:9" x14ac:dyDescent="0.25">
      <c r="A269" s="55"/>
      <c r="B269" s="55"/>
      <c r="C269" s="55"/>
      <c r="D269" s="55"/>
      <c r="E269" s="55"/>
      <c r="F269" s="55"/>
      <c r="G269" s="55"/>
    </row>
    <row r="270" spans="1:9" x14ac:dyDescent="0.25">
      <c r="A270" s="56" t="s">
        <v>27</v>
      </c>
      <c r="B270" s="57"/>
      <c r="C270" s="57"/>
      <c r="D270" s="57"/>
      <c r="E270" s="57"/>
      <c r="F270" s="57"/>
      <c r="G270" s="57"/>
      <c r="H270" s="35"/>
      <c r="I270" s="36"/>
    </row>
    <row r="271" spans="1:9" x14ac:dyDescent="0.25">
      <c r="A271" s="58" t="s">
        <v>1553</v>
      </c>
      <c r="B271" s="58"/>
      <c r="C271" s="58"/>
      <c r="D271" s="58"/>
      <c r="E271" s="58"/>
      <c r="F271" s="58"/>
      <c r="G271" s="58"/>
      <c r="H271" s="58"/>
      <c r="I271" s="58"/>
    </row>
    <row r="272" spans="1:9" x14ac:dyDescent="0.25">
      <c r="B272" s="2">
        <v>49</v>
      </c>
      <c r="C272" s="3" t="s">
        <v>464</v>
      </c>
      <c r="D272" s="5" t="s">
        <v>52</v>
      </c>
      <c r="G272" s="6">
        <v>7350</v>
      </c>
    </row>
    <row r="273" spans="1:9" x14ac:dyDescent="0.25">
      <c r="D273" s="31" t="str">
        <f>SUBSTITUTE("Sp.mat: 0.00%",".",IF(VALUE("1.2")=1.2,".",","),2)</f>
        <v>Sp.mat: 0.00%</v>
      </c>
      <c r="F273" s="31" t="str">
        <f>SUBSTITUTE("Sp.man: 0.00%",".",IF(VALUE("1.2")=1.2,".",","),2)</f>
        <v>Sp.man: 0.00%</v>
      </c>
      <c r="G273" s="31" t="str">
        <f>SUBSTITUTE("Sp.uti: 0.00%",".",IF(VALUE("1.2")=1.2,".",","),2)</f>
        <v>Sp.uti: 0.00%</v>
      </c>
    </row>
    <row r="274" spans="1:9" x14ac:dyDescent="0.25">
      <c r="A274" s="54" t="s">
        <v>465</v>
      </c>
      <c r="B274" s="55"/>
      <c r="C274" s="55"/>
      <c r="D274" s="55"/>
      <c r="E274" s="55"/>
      <c r="F274" s="55"/>
      <c r="G274" s="55"/>
    </row>
    <row r="275" spans="1:9" x14ac:dyDescent="0.25">
      <c r="A275" s="55"/>
      <c r="B275" s="55"/>
      <c r="C275" s="55"/>
      <c r="D275" s="55"/>
      <c r="E275" s="55"/>
      <c r="F275" s="55"/>
      <c r="G275" s="55"/>
    </row>
    <row r="276" spans="1:9" x14ac:dyDescent="0.25">
      <c r="A276" s="56" t="s">
        <v>27</v>
      </c>
      <c r="B276" s="57"/>
      <c r="C276" s="57"/>
      <c r="D276" s="57"/>
      <c r="E276" s="57"/>
      <c r="F276" s="57"/>
      <c r="G276" s="57"/>
      <c r="H276" s="35"/>
      <c r="I276" s="36"/>
    </row>
    <row r="277" spans="1:9" x14ac:dyDescent="0.25">
      <c r="A277" s="58" t="s">
        <v>1554</v>
      </c>
      <c r="B277" s="58"/>
      <c r="C277" s="58"/>
      <c r="D277" s="58"/>
      <c r="E277" s="58"/>
      <c r="F277" s="58"/>
      <c r="G277" s="58"/>
      <c r="H277" s="58"/>
      <c r="I277" s="58"/>
    </row>
    <row r="278" spans="1:9" x14ac:dyDescent="0.25">
      <c r="B278" s="2">
        <v>50</v>
      </c>
      <c r="C278" s="3" t="s">
        <v>1555</v>
      </c>
      <c r="D278" s="5" t="s">
        <v>52</v>
      </c>
      <c r="G278" s="6">
        <v>1500</v>
      </c>
    </row>
    <row r="279" spans="1:9" x14ac:dyDescent="0.25">
      <c r="D279" s="31" t="str">
        <f>SUBSTITUTE("Sp.mat: 0.00%",".",IF(VALUE("1.2")=1.2,".",","),2)</f>
        <v>Sp.mat: 0.00%</v>
      </c>
      <c r="F279" s="31" t="str">
        <f>SUBSTITUTE("Sp.man: 0.00%",".",IF(VALUE("1.2")=1.2,".",","),2)</f>
        <v>Sp.man: 0.00%</v>
      </c>
      <c r="G279" s="31" t="str">
        <f>SUBSTITUTE("Sp.uti: 0.00%",".",IF(VALUE("1.2")=1.2,".",","),2)</f>
        <v>Sp.uti: 0.00%</v>
      </c>
    </row>
    <row r="280" spans="1:9" x14ac:dyDescent="0.25">
      <c r="A280" s="54" t="s">
        <v>1556</v>
      </c>
      <c r="B280" s="55"/>
      <c r="C280" s="55"/>
      <c r="D280" s="55"/>
      <c r="E280" s="55"/>
      <c r="F280" s="55"/>
      <c r="G280" s="55"/>
    </row>
    <row r="281" spans="1:9" x14ac:dyDescent="0.25">
      <c r="A281" s="55"/>
      <c r="B281" s="55"/>
      <c r="C281" s="55"/>
      <c r="D281" s="55"/>
      <c r="E281" s="55"/>
      <c r="F281" s="55"/>
      <c r="G281" s="55"/>
    </row>
    <row r="282" spans="1:9" x14ac:dyDescent="0.25">
      <c r="A282" s="56" t="s">
        <v>27</v>
      </c>
      <c r="B282" s="57"/>
      <c r="C282" s="57"/>
      <c r="D282" s="57"/>
      <c r="E282" s="57"/>
      <c r="F282" s="57"/>
      <c r="G282" s="57"/>
      <c r="H282" s="35"/>
      <c r="I282" s="36"/>
    </row>
    <row r="283" spans="1:9" x14ac:dyDescent="0.25">
      <c r="A283" s="58" t="s">
        <v>1557</v>
      </c>
      <c r="B283" s="58"/>
      <c r="C283" s="58"/>
      <c r="D283" s="58"/>
      <c r="E283" s="58"/>
      <c r="F283" s="58"/>
      <c r="G283" s="58"/>
      <c r="H283" s="58"/>
      <c r="I283" s="58"/>
    </row>
    <row r="284" spans="1:9" x14ac:dyDescent="0.25">
      <c r="B284" s="2">
        <v>51</v>
      </c>
      <c r="C284" s="3" t="s">
        <v>1558</v>
      </c>
      <c r="D284" s="5" t="s">
        <v>52</v>
      </c>
      <c r="G284" s="6">
        <v>5500</v>
      </c>
    </row>
    <row r="285" spans="1:9" x14ac:dyDescent="0.25">
      <c r="D285" s="31" t="str">
        <f>SUBSTITUTE("Sp.mat: 0.00%",".",IF(VALUE("1.2")=1.2,".",","),2)</f>
        <v>Sp.mat: 0.00%</v>
      </c>
      <c r="F285" s="31" t="str">
        <f>SUBSTITUTE("Sp.man: 0.00%",".",IF(VALUE("1.2")=1.2,".",","),2)</f>
        <v>Sp.man: 0.00%</v>
      </c>
      <c r="G285" s="31" t="str">
        <f>SUBSTITUTE("Sp.uti: 0.00%",".",IF(VALUE("1.2")=1.2,".",","),2)</f>
        <v>Sp.uti: 0.00%</v>
      </c>
    </row>
    <row r="286" spans="1:9" x14ac:dyDescent="0.25">
      <c r="A286" s="54" t="s">
        <v>1559</v>
      </c>
      <c r="B286" s="55"/>
      <c r="C286" s="55"/>
      <c r="D286" s="55"/>
      <c r="E286" s="55"/>
      <c r="F286" s="55"/>
      <c r="G286" s="55"/>
    </row>
    <row r="287" spans="1:9" x14ac:dyDescent="0.25">
      <c r="A287" s="55"/>
      <c r="B287" s="55"/>
      <c r="C287" s="55"/>
      <c r="D287" s="55"/>
      <c r="E287" s="55"/>
      <c r="F287" s="55"/>
      <c r="G287" s="55"/>
    </row>
    <row r="288" spans="1:9" x14ac:dyDescent="0.25">
      <c r="A288" s="52" t="s">
        <v>27</v>
      </c>
      <c r="B288" s="53"/>
      <c r="C288" s="53"/>
      <c r="D288" s="53"/>
      <c r="E288" s="53"/>
      <c r="F288" s="53"/>
      <c r="G288" s="53"/>
      <c r="H288" s="33"/>
      <c r="I288" s="34"/>
    </row>
    <row r="289" spans="1:9" x14ac:dyDescent="0.25">
      <c r="B289" s="2">
        <v>52</v>
      </c>
      <c r="C289" s="3" t="s">
        <v>472</v>
      </c>
      <c r="D289" s="5" t="s">
        <v>76</v>
      </c>
      <c r="G289" s="6">
        <v>100</v>
      </c>
    </row>
    <row r="290" spans="1:9" x14ac:dyDescent="0.25">
      <c r="D290" s="31" t="str">
        <f>SUBSTITUTE("Sp.mat: 0.00%",".",IF(VALUE("1.2")=1.2,".",","),2)</f>
        <v>Sp.mat: 0.00%</v>
      </c>
      <c r="F290" s="31" t="str">
        <f>SUBSTITUTE("Sp.man: 0.00%",".",IF(VALUE("1.2")=1.2,".",","),2)</f>
        <v>Sp.man: 0.00%</v>
      </c>
      <c r="G290" s="31" t="str">
        <f>SUBSTITUTE("Sp.uti: 0.00%",".",IF(VALUE("1.2")=1.2,".",","),2)</f>
        <v>Sp.uti: 0.00%</v>
      </c>
    </row>
    <row r="291" spans="1:9" x14ac:dyDescent="0.25">
      <c r="A291" s="54" t="s">
        <v>473</v>
      </c>
      <c r="B291" s="55"/>
      <c r="C291" s="55"/>
      <c r="D291" s="55"/>
      <c r="E291" s="55"/>
      <c r="F291" s="55"/>
      <c r="G291" s="55"/>
    </row>
    <row r="292" spans="1:9" x14ac:dyDescent="0.25">
      <c r="A292" s="55"/>
      <c r="B292" s="55"/>
      <c r="C292" s="55"/>
      <c r="D292" s="55"/>
      <c r="E292" s="55"/>
      <c r="F292" s="55"/>
      <c r="G292" s="55"/>
    </row>
    <row r="293" spans="1:9" x14ac:dyDescent="0.25">
      <c r="A293" s="52" t="s">
        <v>27</v>
      </c>
      <c r="B293" s="53"/>
      <c r="C293" s="53"/>
      <c r="D293" s="53"/>
      <c r="E293" s="53"/>
      <c r="F293" s="53"/>
      <c r="G293" s="53"/>
      <c r="H293" s="33"/>
      <c r="I293" s="34"/>
    </row>
    <row r="294" spans="1:9" x14ac:dyDescent="0.25">
      <c r="B294" s="2">
        <v>53</v>
      </c>
      <c r="C294" s="3" t="s">
        <v>472</v>
      </c>
      <c r="D294" s="5" t="s">
        <v>76</v>
      </c>
      <c r="G294" s="6">
        <v>100</v>
      </c>
    </row>
    <row r="295" spans="1:9" x14ac:dyDescent="0.25">
      <c r="D295" s="31" t="str">
        <f>SUBSTITUTE("Sp.mat: 0.00%",".",IF(VALUE("1.2")=1.2,".",","),2)</f>
        <v>Sp.mat: 0.00%</v>
      </c>
      <c r="F295" s="31" t="str">
        <f>SUBSTITUTE("Sp.man: 0.00%",".",IF(VALUE("1.2")=1.2,".",","),2)</f>
        <v>Sp.man: 0.00%</v>
      </c>
      <c r="G295" s="31" t="str">
        <f>SUBSTITUTE("Sp.uti: 0.00%",".",IF(VALUE("1.2")=1.2,".",","),2)</f>
        <v>Sp.uti: 0.00%</v>
      </c>
    </row>
    <row r="296" spans="1:9" x14ac:dyDescent="0.25">
      <c r="A296" s="54" t="s">
        <v>473</v>
      </c>
      <c r="B296" s="55"/>
      <c r="C296" s="55"/>
      <c r="D296" s="55"/>
      <c r="E296" s="55"/>
      <c r="F296" s="55"/>
      <c r="G296" s="55"/>
    </row>
    <row r="297" spans="1:9" x14ac:dyDescent="0.25">
      <c r="A297" s="55"/>
      <c r="B297" s="55"/>
      <c r="C297" s="55"/>
      <c r="D297" s="55"/>
      <c r="E297" s="55"/>
      <c r="F297" s="55"/>
      <c r="G297" s="55"/>
    </row>
    <row r="298" spans="1:9" x14ac:dyDescent="0.25">
      <c r="A298" s="52" t="s">
        <v>1560</v>
      </c>
      <c r="B298" s="53"/>
      <c r="C298" s="53"/>
      <c r="D298" s="53"/>
      <c r="E298" s="53"/>
      <c r="F298" s="53"/>
      <c r="G298" s="53"/>
      <c r="H298" s="33"/>
      <c r="I298" s="34"/>
    </row>
    <row r="299" spans="1:9" x14ac:dyDescent="0.25">
      <c r="B299" s="2">
        <v>54</v>
      </c>
      <c r="C299" s="3" t="s">
        <v>1429</v>
      </c>
      <c r="D299" s="5" t="s">
        <v>76</v>
      </c>
      <c r="G299" s="6">
        <v>100</v>
      </c>
    </row>
    <row r="300" spans="1:9" x14ac:dyDescent="0.25">
      <c r="D300" s="31" t="str">
        <f>SUBSTITUTE("Sp.mat: 0.00%",".",IF(VALUE("1.2")=1.2,".",","),2)</f>
        <v>Sp.mat: 0.00%</v>
      </c>
      <c r="F300" s="31" t="str">
        <f>SUBSTITUTE("Sp.man: 0.00%",".",IF(VALUE("1.2")=1.2,".",","),2)</f>
        <v>Sp.man: 0.00%</v>
      </c>
      <c r="G300" s="31" t="str">
        <f>SUBSTITUTE("Sp.uti: 0.00%",".",IF(VALUE("1.2")=1.2,".",","),2)</f>
        <v>Sp.uti: 0.00%</v>
      </c>
    </row>
    <row r="301" spans="1:9" x14ac:dyDescent="0.25">
      <c r="A301" s="54" t="s">
        <v>1430</v>
      </c>
      <c r="B301" s="55"/>
      <c r="C301" s="55"/>
      <c r="D301" s="55"/>
      <c r="E301" s="55"/>
      <c r="F301" s="55"/>
      <c r="G301" s="55"/>
    </row>
    <row r="302" spans="1:9" x14ac:dyDescent="0.25">
      <c r="A302" s="55"/>
      <c r="B302" s="55"/>
      <c r="C302" s="55"/>
      <c r="D302" s="55"/>
      <c r="E302" s="55"/>
      <c r="F302" s="55"/>
      <c r="G302" s="55"/>
    </row>
    <row r="303" spans="1:9" x14ac:dyDescent="0.25">
      <c r="A303" s="52" t="s">
        <v>27</v>
      </c>
      <c r="B303" s="53"/>
      <c r="C303" s="53"/>
      <c r="D303" s="53"/>
      <c r="E303" s="53"/>
      <c r="F303" s="53"/>
      <c r="G303" s="53"/>
      <c r="H303" s="33"/>
      <c r="I303" s="34"/>
    </row>
    <row r="304" spans="1:9" x14ac:dyDescent="0.25">
      <c r="B304" s="2">
        <v>55</v>
      </c>
      <c r="C304" s="3" t="s">
        <v>1447</v>
      </c>
      <c r="D304" s="5" t="s">
        <v>76</v>
      </c>
      <c r="G304" s="6">
        <v>56</v>
      </c>
    </row>
    <row r="305" spans="1:9" x14ac:dyDescent="0.25">
      <c r="D305" s="31" t="str">
        <f>SUBSTITUTE("Sp.mat: 0.00%",".",IF(VALUE("1.2")=1.2,".",","),2)</f>
        <v>Sp.mat: 0.00%</v>
      </c>
      <c r="F305" s="31" t="str">
        <f>SUBSTITUTE("Sp.man: 0.00%",".",IF(VALUE("1.2")=1.2,".",","),2)</f>
        <v>Sp.man: 0.00%</v>
      </c>
      <c r="G305" s="31" t="str">
        <f>SUBSTITUTE("Sp.uti: 0.00%",".",IF(VALUE("1.2")=1.2,".",","),2)</f>
        <v>Sp.uti: 0.00%</v>
      </c>
    </row>
    <row r="306" spans="1:9" x14ac:dyDescent="0.25">
      <c r="A306" s="54" t="s">
        <v>1448</v>
      </c>
      <c r="B306" s="55"/>
      <c r="C306" s="55"/>
      <c r="D306" s="55"/>
      <c r="E306" s="55"/>
      <c r="F306" s="55"/>
      <c r="G306" s="55"/>
    </row>
    <row r="307" spans="1:9" x14ac:dyDescent="0.25">
      <c r="A307" s="55"/>
      <c r="B307" s="55"/>
      <c r="C307" s="55"/>
      <c r="D307" s="55"/>
      <c r="E307" s="55"/>
      <c r="F307" s="55"/>
      <c r="G307" s="55"/>
    </row>
    <row r="308" spans="1:9" x14ac:dyDescent="0.25">
      <c r="A308" s="52" t="s">
        <v>27</v>
      </c>
      <c r="B308" s="53"/>
      <c r="C308" s="53"/>
      <c r="D308" s="53"/>
      <c r="E308" s="53"/>
      <c r="F308" s="53"/>
      <c r="G308" s="53"/>
      <c r="H308" s="33"/>
      <c r="I308" s="34"/>
    </row>
    <row r="309" spans="1:9" x14ac:dyDescent="0.25">
      <c r="B309" s="2">
        <v>56</v>
      </c>
      <c r="C309" s="3" t="s">
        <v>566</v>
      </c>
      <c r="D309" s="5" t="s">
        <v>76</v>
      </c>
      <c r="G309" s="6">
        <v>47</v>
      </c>
    </row>
    <row r="310" spans="1:9" x14ac:dyDescent="0.25">
      <c r="D310" s="31" t="str">
        <f>SUBSTITUTE("Sp.mat: 0.00%",".",IF(VALUE("1.2")=1.2,".",","),2)</f>
        <v>Sp.mat: 0.00%</v>
      </c>
      <c r="F310" s="31" t="str">
        <f>SUBSTITUTE("Sp.man: 0.00%",".",IF(VALUE("1.2")=1.2,".",","),2)</f>
        <v>Sp.man: 0.00%</v>
      </c>
      <c r="G310" s="31" t="str">
        <f>SUBSTITUTE("Sp.uti: 0.00%",".",IF(VALUE("1.2")=1.2,".",","),2)</f>
        <v>Sp.uti: 0.00%</v>
      </c>
    </row>
    <row r="311" spans="1:9" x14ac:dyDescent="0.25">
      <c r="A311" s="54" t="s">
        <v>567</v>
      </c>
      <c r="B311" s="55"/>
      <c r="C311" s="55"/>
      <c r="D311" s="55"/>
      <c r="E311" s="55"/>
      <c r="F311" s="55"/>
      <c r="G311" s="55"/>
    </row>
    <row r="312" spans="1:9" x14ac:dyDescent="0.25">
      <c r="A312" s="55"/>
      <c r="B312" s="55"/>
      <c r="C312" s="55"/>
      <c r="D312" s="55"/>
      <c r="E312" s="55"/>
      <c r="F312" s="55"/>
      <c r="G312" s="55"/>
    </row>
    <row r="313" spans="1:9" x14ac:dyDescent="0.25">
      <c r="A313" s="52" t="s">
        <v>27</v>
      </c>
      <c r="B313" s="53"/>
      <c r="C313" s="53"/>
      <c r="D313" s="53"/>
      <c r="E313" s="53"/>
      <c r="F313" s="53"/>
      <c r="G313" s="53"/>
      <c r="H313" s="33"/>
      <c r="I313" s="34"/>
    </row>
    <row r="314" spans="1:9" x14ac:dyDescent="0.25">
      <c r="B314" s="2">
        <v>57</v>
      </c>
      <c r="C314" s="3" t="s">
        <v>1561</v>
      </c>
      <c r="D314" s="5" t="s">
        <v>76</v>
      </c>
      <c r="G314" s="6">
        <v>2</v>
      </c>
    </row>
    <row r="315" spans="1:9" x14ac:dyDescent="0.25">
      <c r="D315" s="31" t="str">
        <f>SUBSTITUTE("Sp.mat: -100.00%",".",IF(VALUE("1.2")=1.2,".",","),2)</f>
        <v>Sp.mat: -100.00%</v>
      </c>
      <c r="F315" s="31" t="str">
        <f>SUBSTITUTE("Sp.man: 0.00%",".",IF(VALUE("1.2")=1.2,".",","),2)</f>
        <v>Sp.man: 0.00%</v>
      </c>
      <c r="G315" s="31" t="str">
        <f>SUBSTITUTE("Sp.uti: 0.00%",".",IF(VALUE("1.2")=1.2,".",","),2)</f>
        <v>Sp.uti: 0.00%</v>
      </c>
    </row>
    <row r="316" spans="1:9" x14ac:dyDescent="0.25">
      <c r="A316" s="54" t="s">
        <v>1562</v>
      </c>
      <c r="B316" s="55"/>
      <c r="C316" s="55"/>
      <c r="D316" s="55"/>
      <c r="E316" s="55"/>
      <c r="F316" s="55"/>
      <c r="G316" s="55"/>
    </row>
    <row r="317" spans="1:9" x14ac:dyDescent="0.25">
      <c r="A317" s="55"/>
      <c r="B317" s="55"/>
      <c r="C317" s="55"/>
      <c r="D317" s="55"/>
      <c r="E317" s="55"/>
      <c r="F317" s="55"/>
      <c r="G317" s="55"/>
    </row>
    <row r="318" spans="1:9" x14ac:dyDescent="0.25">
      <c r="A318" s="52" t="s">
        <v>27</v>
      </c>
      <c r="B318" s="53"/>
      <c r="C318" s="53"/>
      <c r="D318" s="53"/>
      <c r="E318" s="53"/>
      <c r="F318" s="53"/>
      <c r="G318" s="53"/>
      <c r="H318" s="33"/>
      <c r="I318" s="34"/>
    </row>
    <row r="319" spans="1:9" x14ac:dyDescent="0.25">
      <c r="B319" s="2">
        <v>58</v>
      </c>
      <c r="C319" s="3" t="s">
        <v>1563</v>
      </c>
      <c r="D319" s="5" t="s">
        <v>76</v>
      </c>
      <c r="G319" s="6">
        <v>7</v>
      </c>
    </row>
    <row r="320" spans="1:9" x14ac:dyDescent="0.25">
      <c r="D320" s="31" t="str">
        <f>SUBSTITUTE("Sp.mat: 0.00%",".",IF(VALUE("1.2")=1.2,".",","),2)</f>
        <v>Sp.mat: 0.00%</v>
      </c>
      <c r="F320" s="31" t="str">
        <f>SUBSTITUTE("Sp.man: 0.00%",".",IF(VALUE("1.2")=1.2,".",","),2)</f>
        <v>Sp.man: 0.00%</v>
      </c>
      <c r="G320" s="31" t="str">
        <f>SUBSTITUTE("Sp.uti: 0.00%",".",IF(VALUE("1.2")=1.2,".",","),2)</f>
        <v>Sp.uti: 0.00%</v>
      </c>
    </row>
    <row r="321" spans="1:9" x14ac:dyDescent="0.25">
      <c r="A321" s="54" t="s">
        <v>1564</v>
      </c>
      <c r="B321" s="55"/>
      <c r="C321" s="55"/>
      <c r="D321" s="55"/>
      <c r="E321" s="55"/>
      <c r="F321" s="55"/>
      <c r="G321" s="55"/>
    </row>
    <row r="322" spans="1:9" x14ac:dyDescent="0.25">
      <c r="A322" s="55"/>
      <c r="B322" s="55"/>
      <c r="C322" s="55"/>
      <c r="D322" s="55"/>
      <c r="E322" s="55"/>
      <c r="F322" s="55"/>
      <c r="G322" s="55"/>
    </row>
    <row r="323" spans="1:9" x14ac:dyDescent="0.25">
      <c r="A323" s="52" t="s">
        <v>27</v>
      </c>
      <c r="B323" s="53"/>
      <c r="C323" s="53"/>
      <c r="D323" s="53"/>
      <c r="E323" s="53"/>
      <c r="F323" s="53"/>
      <c r="G323" s="53"/>
      <c r="H323" s="33"/>
      <c r="I323" s="34"/>
    </row>
    <row r="324" spans="1:9" x14ac:dyDescent="0.25">
      <c r="B324" s="2">
        <v>59</v>
      </c>
      <c r="C324" s="3" t="s">
        <v>1565</v>
      </c>
      <c r="D324" s="5" t="s">
        <v>76</v>
      </c>
      <c r="G324" s="6">
        <v>4</v>
      </c>
    </row>
    <row r="325" spans="1:9" x14ac:dyDescent="0.25">
      <c r="D325" s="31" t="str">
        <f>SUBSTITUTE("Sp.mat: 0.00%",".",IF(VALUE("1.2")=1.2,".",","),2)</f>
        <v>Sp.mat: 0.00%</v>
      </c>
      <c r="F325" s="31" t="str">
        <f>SUBSTITUTE("Sp.man: 0.00%",".",IF(VALUE("1.2")=1.2,".",","),2)</f>
        <v>Sp.man: 0.00%</v>
      </c>
      <c r="G325" s="31" t="str">
        <f>SUBSTITUTE("Sp.uti: 0.00%",".",IF(VALUE("1.2")=1.2,".",","),2)</f>
        <v>Sp.uti: 0.00%</v>
      </c>
    </row>
    <row r="326" spans="1:9" x14ac:dyDescent="0.25">
      <c r="A326" s="54" t="s">
        <v>1566</v>
      </c>
      <c r="B326" s="55"/>
      <c r="C326" s="55"/>
      <c r="D326" s="55"/>
      <c r="E326" s="55"/>
      <c r="F326" s="55"/>
      <c r="G326" s="55"/>
    </row>
    <row r="327" spans="1:9" x14ac:dyDescent="0.25">
      <c r="A327" s="55"/>
      <c r="B327" s="55"/>
      <c r="C327" s="55"/>
      <c r="D327" s="55"/>
      <c r="E327" s="55"/>
      <c r="F327" s="55"/>
      <c r="G327" s="55"/>
    </row>
    <row r="328" spans="1:9" x14ac:dyDescent="0.25">
      <c r="A328" s="52" t="s">
        <v>1567</v>
      </c>
      <c r="B328" s="53"/>
      <c r="C328" s="53"/>
      <c r="D328" s="53"/>
      <c r="E328" s="53"/>
      <c r="F328" s="53"/>
      <c r="G328" s="53"/>
      <c r="H328" s="33"/>
      <c r="I328" s="34"/>
    </row>
    <row r="329" spans="1:9" x14ac:dyDescent="0.25">
      <c r="B329" s="2">
        <v>60</v>
      </c>
      <c r="C329" s="3" t="s">
        <v>1441</v>
      </c>
      <c r="D329" s="5" t="s">
        <v>76</v>
      </c>
      <c r="G329" s="6">
        <v>378</v>
      </c>
    </row>
    <row r="330" spans="1:9" x14ac:dyDescent="0.25">
      <c r="D330" s="31" t="str">
        <f>SUBSTITUTE("Sp.mat: 0.00%",".",IF(VALUE("1.2")=1.2,".",","),2)</f>
        <v>Sp.mat: 0.00%</v>
      </c>
      <c r="F330" s="31" t="str">
        <f>SUBSTITUTE("Sp.man: 0.00%",".",IF(VALUE("1.2")=1.2,".",","),2)</f>
        <v>Sp.man: 0.00%</v>
      </c>
      <c r="G330" s="31" t="str">
        <f>SUBSTITUTE("Sp.uti: 0.00%",".",IF(VALUE("1.2")=1.2,".",","),2)</f>
        <v>Sp.uti: 0.00%</v>
      </c>
    </row>
    <row r="331" spans="1:9" x14ac:dyDescent="0.25">
      <c r="A331" s="54" t="s">
        <v>1442</v>
      </c>
      <c r="B331" s="55"/>
      <c r="C331" s="55"/>
      <c r="D331" s="55"/>
      <c r="E331" s="55"/>
      <c r="F331" s="55"/>
      <c r="G331" s="55"/>
    </row>
    <row r="332" spans="1:9" x14ac:dyDescent="0.25">
      <c r="A332" s="55"/>
      <c r="B332" s="55"/>
      <c r="C332" s="55"/>
      <c r="D332" s="55"/>
      <c r="E332" s="55"/>
      <c r="F332" s="55"/>
      <c r="G332" s="55"/>
    </row>
    <row r="333" spans="1:9" x14ac:dyDescent="0.25">
      <c r="A333" s="52" t="s">
        <v>27</v>
      </c>
      <c r="B333" s="53"/>
      <c r="C333" s="53"/>
      <c r="D333" s="53"/>
      <c r="E333" s="53"/>
      <c r="F333" s="53"/>
      <c r="G333" s="53"/>
      <c r="H333" s="33"/>
      <c r="I333" s="34"/>
    </row>
    <row r="334" spans="1:9" x14ac:dyDescent="0.25">
      <c r="B334" s="2">
        <v>61</v>
      </c>
      <c r="C334" s="3" t="s">
        <v>1443</v>
      </c>
      <c r="D334" s="5" t="s">
        <v>76</v>
      </c>
      <c r="G334" s="6">
        <v>359</v>
      </c>
    </row>
    <row r="335" spans="1:9" x14ac:dyDescent="0.25">
      <c r="D335" s="31" t="str">
        <f>SUBSTITUTE("Sp.mat: 0.00%",".",IF(VALUE("1.2")=1.2,".",","),2)</f>
        <v>Sp.mat: 0.00%</v>
      </c>
      <c r="F335" s="31" t="str">
        <f>SUBSTITUTE("Sp.man: 0.00%",".",IF(VALUE("1.2")=1.2,".",","),2)</f>
        <v>Sp.man: 0.00%</v>
      </c>
      <c r="G335" s="31" t="str">
        <f>SUBSTITUTE("Sp.uti: 0.00%",".",IF(VALUE("1.2")=1.2,".",","),2)</f>
        <v>Sp.uti: 0.00%</v>
      </c>
    </row>
    <row r="336" spans="1:9" x14ac:dyDescent="0.25">
      <c r="A336" s="54" t="s">
        <v>1444</v>
      </c>
      <c r="B336" s="55"/>
      <c r="C336" s="55"/>
      <c r="D336" s="55"/>
      <c r="E336" s="55"/>
      <c r="F336" s="55"/>
      <c r="G336" s="55"/>
    </row>
    <row r="337" spans="1:19" x14ac:dyDescent="0.25">
      <c r="A337" s="55"/>
      <c r="B337" s="55"/>
      <c r="C337" s="55"/>
      <c r="D337" s="55"/>
      <c r="E337" s="55"/>
      <c r="F337" s="55"/>
      <c r="G337" s="55"/>
    </row>
    <row r="338" spans="1:19" x14ac:dyDescent="0.25">
      <c r="A338" s="52" t="s">
        <v>27</v>
      </c>
      <c r="B338" s="53"/>
      <c r="C338" s="53"/>
      <c r="D338" s="53"/>
      <c r="E338" s="53"/>
      <c r="F338" s="53"/>
      <c r="G338" s="53"/>
      <c r="H338" s="33"/>
      <c r="I338" s="34"/>
    </row>
    <row r="339" spans="1:19" x14ac:dyDescent="0.25">
      <c r="B339" s="37" t="s">
        <v>154</v>
      </c>
      <c r="E339" s="4">
        <f>SUMIF(J13:J338,"1",I13:I338)</f>
        <v>0</v>
      </c>
      <c r="F339" s="4">
        <f>SUMIF(J13:J338,"2",I13:I338)</f>
        <v>0</v>
      </c>
      <c r="G339" s="4">
        <f>SUMIF(J13:J338,"3",I13:I338)</f>
        <v>0</v>
      </c>
      <c r="H339" s="4">
        <f>SUMIF(J13:J338,"4",I13:I338)</f>
        <v>0</v>
      </c>
      <c r="I339" s="4">
        <f>SUMIF(J13:J338,"5",I13:I338)</f>
        <v>0</v>
      </c>
      <c r="K339" s="4">
        <f>SUMIF(J13:J338,"3",K13:K338)</f>
        <v>0</v>
      </c>
      <c r="L339" s="4">
        <f>SUMIF(J13:J338,"3",L13:L338)</f>
        <v>0</v>
      </c>
      <c r="M339" s="4">
        <f>SUMIF(J13:J338,"3",M13:M338)</f>
        <v>0</v>
      </c>
      <c r="N339" s="4">
        <f>SUMIF(J13:J338,"4",N13:N338)</f>
        <v>0</v>
      </c>
      <c r="O339" s="4">
        <f>SUMIF(J13:J338,"4",O13:O338)</f>
        <v>0</v>
      </c>
      <c r="P339" s="4">
        <f>SUMIF(J13:J338,"4",P13:P338)</f>
        <v>0</v>
      </c>
      <c r="Q339" s="4">
        <f>SUMIF(J13:J338,"4",Q13:Q338)</f>
        <v>0</v>
      </c>
      <c r="R339" s="4">
        <f>SUMIF(J13:J338,"4",R13:R338)</f>
        <v>0</v>
      </c>
      <c r="S339" s="4">
        <f>SUMIF(J13:J338,"4",S13:S338)</f>
        <v>0</v>
      </c>
    </row>
    <row r="340" spans="1:19" hidden="1" x14ac:dyDescent="0.25">
      <c r="B340" s="37" t="s">
        <v>155</v>
      </c>
    </row>
    <row r="341" spans="1:19" hidden="1" x14ac:dyDescent="0.25">
      <c r="B341" s="37" t="s">
        <v>156</v>
      </c>
      <c r="G341" s="4">
        <f>$K$339*1</f>
        <v>0</v>
      </c>
    </row>
    <row r="342" spans="1:19" hidden="1" x14ac:dyDescent="0.25">
      <c r="B342" s="37" t="s">
        <v>157</v>
      </c>
      <c r="G342" s="4">
        <f>$L$339*1</f>
        <v>0</v>
      </c>
    </row>
    <row r="343" spans="1:19" hidden="1" x14ac:dyDescent="0.25">
      <c r="B343" s="37" t="s">
        <v>158</v>
      </c>
      <c r="G343" s="4">
        <f>G339-G341-G342</f>
        <v>0</v>
      </c>
    </row>
    <row r="344" spans="1:19" hidden="1" x14ac:dyDescent="0.25">
      <c r="B344" s="37" t="s">
        <v>159</v>
      </c>
      <c r="E344" s="4">
        <f>IF("G"="Nu",0*1,0)</f>
        <v>0</v>
      </c>
      <c r="I344" s="4">
        <f>E344</f>
        <v>0</v>
      </c>
    </row>
    <row r="345" spans="1:19" hidden="1" x14ac:dyDescent="0.25">
      <c r="B345" s="37" t="s">
        <v>160</v>
      </c>
      <c r="D345" s="38" t="str">
        <f>CONCATENATE(TEXT(0,REPLACE("#.####",2,1,"."))," x")</f>
        <v>. x</v>
      </c>
      <c r="E345" s="4">
        <f>IF("G"="Nu",0*1,0)</f>
        <v>0</v>
      </c>
      <c r="I345" s="4">
        <f>E345*0</f>
        <v>0</v>
      </c>
    </row>
    <row r="346" spans="1:19" x14ac:dyDescent="0.25">
      <c r="B346" s="37" t="s">
        <v>161</v>
      </c>
      <c r="E346" s="4">
        <f>0</f>
        <v>0</v>
      </c>
      <c r="F346" s="4">
        <f>0</f>
        <v>0</v>
      </c>
      <c r="G346" s="4">
        <f>0</f>
        <v>0</v>
      </c>
      <c r="H346" s="4">
        <f>IF(H339=0,1,H357/H339)</f>
        <v>1</v>
      </c>
    </row>
    <row r="347" spans="1:19" x14ac:dyDescent="0.25">
      <c r="B347" s="39" t="s">
        <v>162</v>
      </c>
      <c r="C347" s="40"/>
      <c r="D347" s="41"/>
      <c r="E347" s="42"/>
      <c r="F347" s="42"/>
      <c r="G347" s="43"/>
      <c r="H347" s="32"/>
      <c r="I347" s="44"/>
    </row>
    <row r="348" spans="1:19" hidden="1" x14ac:dyDescent="0.25">
      <c r="B348" s="45" t="str">
        <f>CONCATENATE("  ","Impozit manopera        ")</f>
        <v xml:space="preserve">  Impozit manopera        </v>
      </c>
      <c r="D348" s="38">
        <f>0</f>
        <v>0</v>
      </c>
      <c r="F348" s="4">
        <f>F339*F346*D348</f>
        <v>0</v>
      </c>
      <c r="I348" s="46">
        <f t="shared" ref="I348:I355" si="0">F348</f>
        <v>0</v>
      </c>
    </row>
    <row r="349" spans="1:19" x14ac:dyDescent="0.25">
      <c r="B349" s="45" t="str">
        <f>CONCATENATE("  ","C.A.S.                  ")</f>
        <v xml:space="preserve">  C.A.S.                  </v>
      </c>
      <c r="D349" s="38">
        <f>0</f>
        <v>0</v>
      </c>
      <c r="F349" s="4">
        <f>(F339*F346+F348)*D349</f>
        <v>0</v>
      </c>
      <c r="I349" s="4">
        <f t="shared" si="0"/>
        <v>0</v>
      </c>
    </row>
    <row r="350" spans="1:19" x14ac:dyDescent="0.25">
      <c r="B350" s="45" t="str">
        <f>CONCATENATE("  ","C.A.S.S.                ")</f>
        <v xml:space="preserve">  C.A.S.S.                </v>
      </c>
      <c r="D350" s="38">
        <f>0</f>
        <v>0</v>
      </c>
      <c r="F350" s="4">
        <f>(F339*F346+F348)*D350</f>
        <v>0</v>
      </c>
      <c r="I350" s="4">
        <f t="shared" si="0"/>
        <v>0</v>
      </c>
    </row>
    <row r="351" spans="1:19" x14ac:dyDescent="0.25">
      <c r="B351" s="45" t="str">
        <f>CONCATENATE("  ","Aj.somaj                ")</f>
        <v xml:space="preserve">  Aj.somaj                </v>
      </c>
      <c r="D351" s="38">
        <f>0</f>
        <v>0</v>
      </c>
      <c r="F351" s="4">
        <f>(F339*F346+F348)*D351</f>
        <v>0</v>
      </c>
      <c r="I351" s="4">
        <f t="shared" si="0"/>
        <v>0</v>
      </c>
    </row>
    <row r="352" spans="1:19" x14ac:dyDescent="0.25">
      <c r="B352" s="45" t="str">
        <f>CONCATENATE("  ","Acc. munca, boli profes.")</f>
        <v xml:space="preserve">  Acc. munca, boli profes.</v>
      </c>
      <c r="D352" s="38">
        <f>0</f>
        <v>0</v>
      </c>
      <c r="F352" s="4">
        <f>(F339*F346+F348)*D352</f>
        <v>0</v>
      </c>
      <c r="I352" s="4">
        <f t="shared" si="0"/>
        <v>0</v>
      </c>
    </row>
    <row r="353" spans="1:9" x14ac:dyDescent="0.25">
      <c r="B353" s="45" t="str">
        <f>CONCATENATE("  ","Contr.Concedii Medicale ")</f>
        <v xml:space="preserve">  Contr.Concedii Medicale </v>
      </c>
      <c r="D353" s="38">
        <f>0</f>
        <v>0</v>
      </c>
      <c r="F353" s="4">
        <f>(F339*F346+F348)*D353</f>
        <v>0</v>
      </c>
      <c r="I353" s="4">
        <f t="shared" si="0"/>
        <v>0</v>
      </c>
    </row>
    <row r="354" spans="1:9" x14ac:dyDescent="0.25">
      <c r="B354" s="45" t="str">
        <f>CONCATENATE("  ","Comision ITM            ")</f>
        <v xml:space="preserve">  Comision ITM            </v>
      </c>
      <c r="D354" s="38">
        <f>0</f>
        <v>0</v>
      </c>
      <c r="F354" s="4">
        <f>(F339*F346+F348)*D354</f>
        <v>0</v>
      </c>
      <c r="I354" s="4">
        <f t="shared" si="0"/>
        <v>0</v>
      </c>
    </row>
    <row r="355" spans="1:9" x14ac:dyDescent="0.25">
      <c r="B355" s="45" t="str">
        <f>CONCATENATE("  ","Fond garantare salarii  ")</f>
        <v xml:space="preserve">  Fond garantare salarii  </v>
      </c>
      <c r="D355" s="38">
        <f>0</f>
        <v>0</v>
      </c>
      <c r="F355" s="4">
        <f>(F339*F346+F348)*D355</f>
        <v>0</v>
      </c>
      <c r="I355" s="4">
        <f t="shared" si="0"/>
        <v>0</v>
      </c>
    </row>
    <row r="356" spans="1:9" hidden="1" x14ac:dyDescent="0.25">
      <c r="B356" s="45" t="str">
        <f>CONCATENATE("  ","Chelt.tr.aprov.,depozit.")</f>
        <v xml:space="preserve">  Chelt.tr.aprov.,depozit.</v>
      </c>
      <c r="D356" s="38">
        <f>0</f>
        <v>0</v>
      </c>
      <c r="E356" s="4">
        <f>(E339+I344+I345)*E346*D356</f>
        <v>0</v>
      </c>
      <c r="I356" s="4">
        <f>E356</f>
        <v>0</v>
      </c>
    </row>
    <row r="357" spans="1:9" x14ac:dyDescent="0.25">
      <c r="B357" s="39" t="s">
        <v>163</v>
      </c>
      <c r="C357" s="40"/>
      <c r="D357" s="41"/>
      <c r="E357" s="44">
        <f>(E339+I344+I345)*E346+E356</f>
        <v>0</v>
      </c>
      <c r="F357" s="44">
        <f>F339*F346+F348+F349+F350+F351+F352+F353+F354+F355</f>
        <v>0</v>
      </c>
      <c r="G357" s="44">
        <f>G339*G346</f>
        <v>0</v>
      </c>
      <c r="H357" s="44">
        <f>($N$339*0+$O$339*0+$P$339*0)*1</f>
        <v>0</v>
      </c>
      <c r="I357" s="44">
        <f>SUM(E357:H357)</f>
        <v>0</v>
      </c>
    </row>
    <row r="358" spans="1:9" x14ac:dyDescent="0.25">
      <c r="B358" s="39" t="s">
        <v>164</v>
      </c>
      <c r="C358" s="40"/>
      <c r="D358" s="47">
        <f>0</f>
        <v>0</v>
      </c>
      <c r="E358" s="42" t="s">
        <v>165</v>
      </c>
      <c r="F358" s="42"/>
      <c r="G358" s="43"/>
      <c r="H358" s="32"/>
      <c r="I358" s="44">
        <f>I357*D358</f>
        <v>0</v>
      </c>
    </row>
    <row r="359" spans="1:9" x14ac:dyDescent="0.25">
      <c r="B359" s="39" t="s">
        <v>166</v>
      </c>
      <c r="C359" s="40"/>
      <c r="D359" s="47">
        <f>0</f>
        <v>0</v>
      </c>
      <c r="E359" s="42" t="s">
        <v>167</v>
      </c>
      <c r="F359" s="42"/>
      <c r="G359" s="43"/>
      <c r="H359" s="32"/>
      <c r="I359" s="44">
        <f>(I357+I358)*D359</f>
        <v>0</v>
      </c>
    </row>
    <row r="360" spans="1:9" hidden="1" x14ac:dyDescent="0.25">
      <c r="B360" s="37" t="s">
        <v>159</v>
      </c>
      <c r="D360" s="42" t="str">
        <f>CONCATENATE(TEXT(0,REPLACE("#.####",2,1,"."))," x")</f>
        <v>. x</v>
      </c>
      <c r="E360" s="4">
        <f>IF("G"="Nu",0*1,0)</f>
        <v>0</v>
      </c>
      <c r="I360" s="4">
        <f>E360*0</f>
        <v>0</v>
      </c>
    </row>
    <row r="361" spans="1:9" hidden="1" x14ac:dyDescent="0.25">
      <c r="B361" s="37" t="s">
        <v>160</v>
      </c>
      <c r="D361" s="38" t="str">
        <f>CONCATENATE(TEXT(0,REPLACE("#.####",2,1,"."))," x ",TEXT(0,REPLACE("#.####",2,1,"."))," x")</f>
        <v>. x . x</v>
      </c>
      <c r="E361" s="4">
        <f>IF("G"="Nu",0*1,0)</f>
        <v>0</v>
      </c>
      <c r="I361" s="4">
        <f>E361*0*0</f>
        <v>0</v>
      </c>
    </row>
    <row r="362" spans="1:9" x14ac:dyDescent="0.25">
      <c r="B362" s="39" t="s">
        <v>168</v>
      </c>
      <c r="C362" s="40"/>
      <c r="D362" s="49" t="s">
        <v>169</v>
      </c>
      <c r="E362" s="42"/>
      <c r="F362" s="42"/>
      <c r="G362" s="43"/>
      <c r="H362" s="32"/>
      <c r="I362" s="44">
        <f>I357+I358+I359+I360+I361</f>
        <v>0</v>
      </c>
    </row>
    <row r="363" spans="1:9" x14ac:dyDescent="0.25">
      <c r="B363" s="48"/>
      <c r="C363" s="40"/>
      <c r="D363" s="41"/>
      <c r="E363" s="42"/>
      <c r="F363" s="42"/>
      <c r="G363" s="43"/>
      <c r="H363" s="32"/>
      <c r="I363" s="44"/>
    </row>
    <row r="365" spans="1:9" x14ac:dyDescent="0.25">
      <c r="A365" s="51" t="s">
        <v>1699</v>
      </c>
    </row>
    <row r="366" spans="1:9" x14ac:dyDescent="0.25">
      <c r="A366" s="51" t="s">
        <v>1700</v>
      </c>
    </row>
  </sheetData>
  <mergeCells count="148">
    <mergeCell ref="A1:D1"/>
    <mergeCell ref="A2:I2"/>
    <mergeCell ref="A4:I4"/>
    <mergeCell ref="A5:I5"/>
    <mergeCell ref="A6:H6"/>
    <mergeCell ref="A15:G16"/>
    <mergeCell ref="A29:I29"/>
    <mergeCell ref="A32:G33"/>
    <mergeCell ref="A34:G34"/>
    <mergeCell ref="A37:G38"/>
    <mergeCell ref="A39:G39"/>
    <mergeCell ref="A40:I40"/>
    <mergeCell ref="A17:G17"/>
    <mergeCell ref="A18:I18"/>
    <mergeCell ref="A21:G22"/>
    <mergeCell ref="A23:G23"/>
    <mergeCell ref="A26:G27"/>
    <mergeCell ref="A28:G28"/>
    <mergeCell ref="A56:G56"/>
    <mergeCell ref="A57:I57"/>
    <mergeCell ref="A60:G61"/>
    <mergeCell ref="A62:G62"/>
    <mergeCell ref="A65:G66"/>
    <mergeCell ref="A67:G67"/>
    <mergeCell ref="A43:G44"/>
    <mergeCell ref="A45:G45"/>
    <mergeCell ref="A46:I46"/>
    <mergeCell ref="A49:G50"/>
    <mergeCell ref="A51:G51"/>
    <mergeCell ref="A54:G55"/>
    <mergeCell ref="A80:I80"/>
    <mergeCell ref="A83:G84"/>
    <mergeCell ref="A85:G85"/>
    <mergeCell ref="A86:I86"/>
    <mergeCell ref="A89:G90"/>
    <mergeCell ref="A91:G91"/>
    <mergeCell ref="A68:I68"/>
    <mergeCell ref="A71:G72"/>
    <mergeCell ref="A73:G73"/>
    <mergeCell ref="A74:I74"/>
    <mergeCell ref="A77:G78"/>
    <mergeCell ref="A79:G79"/>
    <mergeCell ref="A107:G107"/>
    <mergeCell ref="A108:I108"/>
    <mergeCell ref="A111:G112"/>
    <mergeCell ref="A113:G113"/>
    <mergeCell ref="A116:G117"/>
    <mergeCell ref="A118:G118"/>
    <mergeCell ref="A94:G95"/>
    <mergeCell ref="A96:G96"/>
    <mergeCell ref="A97:I97"/>
    <mergeCell ref="A100:G101"/>
    <mergeCell ref="A102:G102"/>
    <mergeCell ref="A105:G106"/>
    <mergeCell ref="A136:G137"/>
    <mergeCell ref="A138:G138"/>
    <mergeCell ref="A141:G142"/>
    <mergeCell ref="A143:G143"/>
    <mergeCell ref="A146:G147"/>
    <mergeCell ref="A148:G148"/>
    <mergeCell ref="A121:G122"/>
    <mergeCell ref="A123:G123"/>
    <mergeCell ref="A126:G127"/>
    <mergeCell ref="A128:G128"/>
    <mergeCell ref="A131:G132"/>
    <mergeCell ref="A133:G133"/>
    <mergeCell ref="A164:I164"/>
    <mergeCell ref="A167:G168"/>
    <mergeCell ref="A169:G169"/>
    <mergeCell ref="A170:I170"/>
    <mergeCell ref="A173:G174"/>
    <mergeCell ref="A175:G175"/>
    <mergeCell ref="A151:G152"/>
    <mergeCell ref="A153:G153"/>
    <mergeCell ref="A156:G157"/>
    <mergeCell ref="A158:G158"/>
    <mergeCell ref="A161:G162"/>
    <mergeCell ref="A163:G163"/>
    <mergeCell ref="A193:G194"/>
    <mergeCell ref="A195:G195"/>
    <mergeCell ref="A198:G199"/>
    <mergeCell ref="A200:G200"/>
    <mergeCell ref="A203:G204"/>
    <mergeCell ref="A205:G205"/>
    <mergeCell ref="A178:G179"/>
    <mergeCell ref="A180:G180"/>
    <mergeCell ref="A183:G184"/>
    <mergeCell ref="A185:G185"/>
    <mergeCell ref="A188:G189"/>
    <mergeCell ref="A190:G190"/>
    <mergeCell ref="A221:G221"/>
    <mergeCell ref="A222:I222"/>
    <mergeCell ref="A225:G226"/>
    <mergeCell ref="A227:G227"/>
    <mergeCell ref="A230:G231"/>
    <mergeCell ref="A232:G232"/>
    <mergeCell ref="A208:G209"/>
    <mergeCell ref="A210:G210"/>
    <mergeCell ref="A213:G214"/>
    <mergeCell ref="A215:G215"/>
    <mergeCell ref="A216:I216"/>
    <mergeCell ref="A219:G220"/>
    <mergeCell ref="A250:G251"/>
    <mergeCell ref="A252:G252"/>
    <mergeCell ref="A253:I253"/>
    <mergeCell ref="A256:G257"/>
    <mergeCell ref="A258:G258"/>
    <mergeCell ref="A259:I259"/>
    <mergeCell ref="A235:G236"/>
    <mergeCell ref="A237:G237"/>
    <mergeCell ref="A240:G241"/>
    <mergeCell ref="A242:G242"/>
    <mergeCell ref="A245:G246"/>
    <mergeCell ref="A247:G247"/>
    <mergeCell ref="A274:G275"/>
    <mergeCell ref="A276:G276"/>
    <mergeCell ref="A277:I277"/>
    <mergeCell ref="A280:G281"/>
    <mergeCell ref="A282:G282"/>
    <mergeCell ref="A283:I283"/>
    <mergeCell ref="A262:G263"/>
    <mergeCell ref="A264:G264"/>
    <mergeCell ref="A265:I265"/>
    <mergeCell ref="A268:G269"/>
    <mergeCell ref="A270:G270"/>
    <mergeCell ref="A271:I271"/>
    <mergeCell ref="A301:G302"/>
    <mergeCell ref="A303:G303"/>
    <mergeCell ref="A306:G307"/>
    <mergeCell ref="A308:G308"/>
    <mergeCell ref="A311:G312"/>
    <mergeCell ref="A313:G313"/>
    <mergeCell ref="A286:G287"/>
    <mergeCell ref="A288:G288"/>
    <mergeCell ref="A291:G292"/>
    <mergeCell ref="A293:G293"/>
    <mergeCell ref="A296:G297"/>
    <mergeCell ref="A298:G298"/>
    <mergeCell ref="A331:G332"/>
    <mergeCell ref="A333:G333"/>
    <mergeCell ref="A336:G337"/>
    <mergeCell ref="A338:G338"/>
    <mergeCell ref="A316:G317"/>
    <mergeCell ref="A318:G318"/>
    <mergeCell ref="A321:G322"/>
    <mergeCell ref="A323:G323"/>
    <mergeCell ref="A326:G327"/>
    <mergeCell ref="A328:G328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8" manualBreakCount="8">
    <brk id="46" max="16383" man="1"/>
    <brk id="91" max="16383" man="1"/>
    <brk id="133" max="16383" man="1"/>
    <brk id="175" max="16383" man="1"/>
    <brk id="216" max="16383" man="1"/>
    <brk id="259" max="16383" man="1"/>
    <brk id="303" max="16383" man="1"/>
    <brk id="362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T381"/>
  <sheetViews>
    <sheetView topLeftCell="A345" workbookViewId="0">
      <selection activeCell="T378" sqref="T378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1568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1569</v>
      </c>
      <c r="D13" s="26" t="s">
        <v>76</v>
      </c>
      <c r="E13" s="27"/>
      <c r="F13" s="27"/>
      <c r="G13" s="28">
        <v>100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1570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434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1571</v>
      </c>
      <c r="D18" s="5" t="s">
        <v>76</v>
      </c>
      <c r="G18" s="6">
        <v>70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1572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1573</v>
      </c>
      <c r="D23" s="5" t="s">
        <v>76</v>
      </c>
      <c r="G23" s="6">
        <v>6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1574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1575</v>
      </c>
      <c r="D28" s="5" t="s">
        <v>76</v>
      </c>
      <c r="G28" s="6">
        <v>24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1576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1577</v>
      </c>
      <c r="D33" s="5" t="s">
        <v>76</v>
      </c>
      <c r="G33" s="6">
        <v>6</v>
      </c>
    </row>
    <row r="34" spans="1:9" x14ac:dyDescent="0.25">
      <c r="D34" s="31" t="str">
        <f>SUBSTITUTE("Sp.mat: -100.00%",".",IF(VALUE("1.2")=1.2,".",","),2)</f>
        <v>Sp.mat: -100.00%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1578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1579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1580</v>
      </c>
      <c r="D38" s="5" t="s">
        <v>76</v>
      </c>
      <c r="G38" s="6">
        <v>6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1581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1577</v>
      </c>
      <c r="D43" s="5" t="s">
        <v>76</v>
      </c>
      <c r="G43" s="6">
        <v>6</v>
      </c>
    </row>
    <row r="44" spans="1:9" x14ac:dyDescent="0.25">
      <c r="D44" s="31" t="str">
        <f>SUBSTITUTE("Sp.mat: -100.00%",".",IF(VALUE("1.2")=1.2,".",","),2)</f>
        <v>Sp.mat: -100.00%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1582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1583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1542</v>
      </c>
      <c r="D48" s="5" t="s">
        <v>76</v>
      </c>
      <c r="G48" s="6">
        <v>6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1584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1577</v>
      </c>
      <c r="D53" s="5" t="s">
        <v>76</v>
      </c>
      <c r="G53" s="6">
        <v>12</v>
      </c>
    </row>
    <row r="54" spans="1:9" x14ac:dyDescent="0.25">
      <c r="D54" s="31" t="str">
        <f>SUBSTITUTE("Sp.mat: -100.00%",".",IF(VALUE("1.2")=1.2,".",","),2)</f>
        <v>Sp.mat: -100.00%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1585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2" t="s">
        <v>27</v>
      </c>
      <c r="B57" s="53"/>
      <c r="C57" s="53"/>
      <c r="D57" s="53"/>
      <c r="E57" s="53"/>
      <c r="F57" s="53"/>
      <c r="G57" s="53"/>
      <c r="H57" s="33"/>
      <c r="I57" s="34"/>
    </row>
    <row r="58" spans="1:9" x14ac:dyDescent="0.25">
      <c r="B58" s="2">
        <v>10</v>
      </c>
      <c r="C58" s="3" t="s">
        <v>1586</v>
      </c>
      <c r="D58" s="5" t="s">
        <v>76</v>
      </c>
      <c r="G58" s="6">
        <v>12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1587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11</v>
      </c>
      <c r="C63" s="3" t="s">
        <v>1588</v>
      </c>
      <c r="D63" s="5" t="s">
        <v>76</v>
      </c>
      <c r="G63" s="6">
        <v>6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1589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2" t="s">
        <v>1590</v>
      </c>
      <c r="B67" s="53"/>
      <c r="C67" s="53"/>
      <c r="D67" s="53"/>
      <c r="E67" s="53"/>
      <c r="F67" s="53"/>
      <c r="G67" s="53"/>
      <c r="H67" s="33"/>
      <c r="I67" s="34"/>
    </row>
    <row r="68" spans="1:9" x14ac:dyDescent="0.25">
      <c r="B68" s="2">
        <v>12</v>
      </c>
      <c r="C68" s="3" t="s">
        <v>1591</v>
      </c>
      <c r="D68" s="5" t="s">
        <v>76</v>
      </c>
      <c r="G68" s="6">
        <v>2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54" t="s">
        <v>1592</v>
      </c>
      <c r="B70" s="55"/>
      <c r="C70" s="55"/>
      <c r="D70" s="55"/>
      <c r="E70" s="55"/>
      <c r="F70" s="55"/>
      <c r="G70" s="55"/>
    </row>
    <row r="71" spans="1:9" x14ac:dyDescent="0.25">
      <c r="A71" s="55"/>
      <c r="B71" s="55"/>
      <c r="C71" s="55"/>
      <c r="D71" s="55"/>
      <c r="E71" s="55"/>
      <c r="F71" s="55"/>
      <c r="G71" s="55"/>
    </row>
    <row r="72" spans="1:9" x14ac:dyDescent="0.25">
      <c r="A72" s="52" t="s">
        <v>434</v>
      </c>
      <c r="B72" s="53"/>
      <c r="C72" s="53"/>
      <c r="D72" s="53"/>
      <c r="E72" s="53"/>
      <c r="F72" s="53"/>
      <c r="G72" s="53"/>
      <c r="H72" s="33"/>
      <c r="I72" s="34"/>
    </row>
    <row r="73" spans="1:9" x14ac:dyDescent="0.25">
      <c r="B73" s="2">
        <v>13</v>
      </c>
      <c r="C73" s="3" t="s">
        <v>1593</v>
      </c>
      <c r="D73" s="5" t="s">
        <v>76</v>
      </c>
      <c r="G73" s="6">
        <v>2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54" t="s">
        <v>1594</v>
      </c>
      <c r="B75" s="55"/>
      <c r="C75" s="55"/>
      <c r="D75" s="55"/>
      <c r="E75" s="55"/>
      <c r="F75" s="55"/>
      <c r="G75" s="55"/>
    </row>
    <row r="76" spans="1:9" x14ac:dyDescent="0.25">
      <c r="A76" s="55"/>
      <c r="B76" s="55"/>
      <c r="C76" s="55"/>
      <c r="D76" s="55"/>
      <c r="E76" s="55"/>
      <c r="F76" s="55"/>
      <c r="G76" s="55"/>
    </row>
    <row r="77" spans="1:9" x14ac:dyDescent="0.25">
      <c r="A77" s="52" t="s">
        <v>27</v>
      </c>
      <c r="B77" s="53"/>
      <c r="C77" s="53"/>
      <c r="D77" s="53"/>
      <c r="E77" s="53"/>
      <c r="F77" s="53"/>
      <c r="G77" s="53"/>
      <c r="H77" s="33"/>
      <c r="I77" s="34"/>
    </row>
    <row r="78" spans="1:9" x14ac:dyDescent="0.25">
      <c r="B78" s="2">
        <v>14</v>
      </c>
      <c r="C78" s="3" t="s">
        <v>1595</v>
      </c>
      <c r="D78" s="5" t="s">
        <v>76</v>
      </c>
      <c r="G78" s="6">
        <v>1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54" t="s">
        <v>1596</v>
      </c>
      <c r="B80" s="55"/>
      <c r="C80" s="55"/>
      <c r="D80" s="55"/>
      <c r="E80" s="55"/>
      <c r="F80" s="55"/>
      <c r="G80" s="55"/>
    </row>
    <row r="81" spans="1:9" x14ac:dyDescent="0.25">
      <c r="A81" s="55"/>
      <c r="B81" s="55"/>
      <c r="C81" s="55"/>
      <c r="D81" s="55"/>
      <c r="E81" s="55"/>
      <c r="F81" s="55"/>
      <c r="G81" s="55"/>
    </row>
    <row r="82" spans="1:9" x14ac:dyDescent="0.25">
      <c r="A82" s="52" t="s">
        <v>27</v>
      </c>
      <c r="B82" s="53"/>
      <c r="C82" s="53"/>
      <c r="D82" s="53"/>
      <c r="E82" s="53"/>
      <c r="F82" s="53"/>
      <c r="G82" s="53"/>
      <c r="H82" s="33"/>
      <c r="I82" s="34"/>
    </row>
    <row r="83" spans="1:9" x14ac:dyDescent="0.25">
      <c r="B83" s="2">
        <v>15</v>
      </c>
      <c r="C83" s="3" t="s">
        <v>1591</v>
      </c>
      <c r="D83" s="5" t="s">
        <v>76</v>
      </c>
      <c r="G83" s="6">
        <v>2</v>
      </c>
    </row>
    <row r="84" spans="1:9" x14ac:dyDescent="0.25">
      <c r="D84" s="31" t="str">
        <f>SUBSTITUTE("Sp.mat: 0.00%",".",IF(VALUE("1.2")=1.2,".",","),2)</f>
        <v>Sp.mat: 0.00%</v>
      </c>
      <c r="F84" s="31" t="str">
        <f>SUBSTITUTE("Sp.man: 0.00%",".",IF(VALUE("1.2")=1.2,".",","),2)</f>
        <v>Sp.man: 0.00%</v>
      </c>
      <c r="G84" s="31" t="str">
        <f>SUBSTITUTE("Sp.uti: 0.00%",".",IF(VALUE("1.2")=1.2,".",","),2)</f>
        <v>Sp.uti: 0.00%</v>
      </c>
    </row>
    <row r="85" spans="1:9" x14ac:dyDescent="0.25">
      <c r="A85" s="54" t="s">
        <v>1597</v>
      </c>
      <c r="B85" s="55"/>
      <c r="C85" s="55"/>
      <c r="D85" s="55"/>
      <c r="E85" s="55"/>
      <c r="F85" s="55"/>
      <c r="G85" s="55"/>
    </row>
    <row r="86" spans="1:9" x14ac:dyDescent="0.25">
      <c r="A86" s="55"/>
      <c r="B86" s="55"/>
      <c r="C86" s="55"/>
      <c r="D86" s="55"/>
      <c r="E86" s="55"/>
      <c r="F86" s="55"/>
      <c r="G86" s="55"/>
    </row>
    <row r="87" spans="1:9" x14ac:dyDescent="0.25">
      <c r="A87" s="52" t="s">
        <v>27</v>
      </c>
      <c r="B87" s="53"/>
      <c r="C87" s="53"/>
      <c r="D87" s="53"/>
      <c r="E87" s="53"/>
      <c r="F87" s="53"/>
      <c r="G87" s="53"/>
      <c r="H87" s="33"/>
      <c r="I87" s="34"/>
    </row>
    <row r="88" spans="1:9" x14ac:dyDescent="0.25">
      <c r="B88" s="2">
        <v>16</v>
      </c>
      <c r="C88" s="3" t="s">
        <v>1598</v>
      </c>
      <c r="D88" s="5" t="s">
        <v>76</v>
      </c>
      <c r="G88" s="6">
        <v>2</v>
      </c>
    </row>
    <row r="89" spans="1:9" x14ac:dyDescent="0.25">
      <c r="D89" s="31" t="str">
        <f>SUBSTITUTE("Sp.mat: 0.00%",".",IF(VALUE("1.2")=1.2,".",","),2)</f>
        <v>Sp.mat: 0.00%</v>
      </c>
      <c r="F89" s="31" t="str">
        <f>SUBSTITUTE("Sp.man: 0.00%",".",IF(VALUE("1.2")=1.2,".",","),2)</f>
        <v>Sp.man: 0.00%</v>
      </c>
      <c r="G89" s="31" t="str">
        <f>SUBSTITUTE("Sp.uti: 0.00%",".",IF(VALUE("1.2")=1.2,".",","),2)</f>
        <v>Sp.uti: 0.00%</v>
      </c>
    </row>
    <row r="90" spans="1:9" x14ac:dyDescent="0.25">
      <c r="A90" s="54" t="s">
        <v>1599</v>
      </c>
      <c r="B90" s="55"/>
      <c r="C90" s="55"/>
      <c r="D90" s="55"/>
      <c r="E90" s="55"/>
      <c r="F90" s="55"/>
      <c r="G90" s="55"/>
    </row>
    <row r="91" spans="1:9" x14ac:dyDescent="0.25">
      <c r="A91" s="55"/>
      <c r="B91" s="55"/>
      <c r="C91" s="55"/>
      <c r="D91" s="55"/>
      <c r="E91" s="55"/>
      <c r="F91" s="55"/>
      <c r="G91" s="55"/>
    </row>
    <row r="92" spans="1:9" x14ac:dyDescent="0.25">
      <c r="A92" s="52" t="s">
        <v>27</v>
      </c>
      <c r="B92" s="53"/>
      <c r="C92" s="53"/>
      <c r="D92" s="53"/>
      <c r="E92" s="53"/>
      <c r="F92" s="53"/>
      <c r="G92" s="53"/>
      <c r="H92" s="33"/>
      <c r="I92" s="34"/>
    </row>
    <row r="93" spans="1:9" x14ac:dyDescent="0.25">
      <c r="B93" s="2">
        <v>17</v>
      </c>
      <c r="C93" s="3" t="s">
        <v>1600</v>
      </c>
      <c r="D93" s="5" t="s">
        <v>76</v>
      </c>
      <c r="G93" s="6">
        <v>6</v>
      </c>
    </row>
    <row r="94" spans="1:9" x14ac:dyDescent="0.25">
      <c r="D94" s="31" t="str">
        <f>SUBSTITUTE("Sp.mat: -100.00%",".",IF(VALUE("1.2")=1.2,".",","),2)</f>
        <v>Sp.mat: -100.00%</v>
      </c>
      <c r="F94" s="31" t="str">
        <f>SUBSTITUTE("Sp.man: 0.00%",".",IF(VALUE("1.2")=1.2,".",","),2)</f>
        <v>Sp.man: 0.00%</v>
      </c>
      <c r="G94" s="31" t="str">
        <f>SUBSTITUTE("Sp.uti: 0.00%",".",IF(VALUE("1.2")=1.2,".",","),2)</f>
        <v>Sp.uti: 0.00%</v>
      </c>
    </row>
    <row r="95" spans="1:9" x14ac:dyDescent="0.25">
      <c r="A95" s="54" t="s">
        <v>1601</v>
      </c>
      <c r="B95" s="55"/>
      <c r="C95" s="55"/>
      <c r="D95" s="55"/>
      <c r="E95" s="55"/>
      <c r="F95" s="55"/>
      <c r="G95" s="55"/>
    </row>
    <row r="96" spans="1:9" x14ac:dyDescent="0.25">
      <c r="A96" s="55"/>
      <c r="B96" s="55"/>
      <c r="C96" s="55"/>
      <c r="D96" s="55"/>
      <c r="E96" s="55"/>
      <c r="F96" s="55"/>
      <c r="G96" s="55"/>
    </row>
    <row r="97" spans="1:9" x14ac:dyDescent="0.25">
      <c r="A97" s="52" t="s">
        <v>195</v>
      </c>
      <c r="B97" s="53"/>
      <c r="C97" s="53"/>
      <c r="D97" s="53"/>
      <c r="E97" s="53"/>
      <c r="F97" s="53"/>
      <c r="G97" s="53"/>
      <c r="H97" s="33"/>
      <c r="I97" s="34"/>
    </row>
    <row r="98" spans="1:9" x14ac:dyDescent="0.25">
      <c r="B98" s="2">
        <v>18</v>
      </c>
      <c r="C98" s="3" t="s">
        <v>1602</v>
      </c>
      <c r="D98" s="5" t="s">
        <v>76</v>
      </c>
      <c r="G98" s="6">
        <v>6</v>
      </c>
    </row>
    <row r="99" spans="1:9" x14ac:dyDescent="0.25">
      <c r="D99" s="31" t="str">
        <f>SUBSTITUTE("Sp.mat: 0.00%",".",IF(VALUE("1.2")=1.2,".",","),2)</f>
        <v>Sp.mat: 0.00%</v>
      </c>
      <c r="F99" s="31" t="str">
        <f>SUBSTITUTE("Sp.man: 0.00%",".",IF(VALUE("1.2")=1.2,".",","),2)</f>
        <v>Sp.man: 0.00%</v>
      </c>
      <c r="G99" s="31" t="str">
        <f>SUBSTITUTE("Sp.uti: 0.00%",".",IF(VALUE("1.2")=1.2,".",","),2)</f>
        <v>Sp.uti: 0.00%</v>
      </c>
    </row>
    <row r="100" spans="1:9" x14ac:dyDescent="0.25">
      <c r="A100" s="54" t="s">
        <v>1603</v>
      </c>
      <c r="B100" s="55"/>
      <c r="C100" s="55"/>
      <c r="D100" s="55"/>
      <c r="E100" s="55"/>
      <c r="F100" s="55"/>
      <c r="G100" s="55"/>
    </row>
    <row r="101" spans="1:9" x14ac:dyDescent="0.25">
      <c r="A101" s="55"/>
      <c r="B101" s="55"/>
      <c r="C101" s="55"/>
      <c r="D101" s="55"/>
      <c r="E101" s="55"/>
      <c r="F101" s="55"/>
      <c r="G101" s="55"/>
    </row>
    <row r="102" spans="1:9" x14ac:dyDescent="0.25">
      <c r="A102" s="52" t="s">
        <v>27</v>
      </c>
      <c r="B102" s="53"/>
      <c r="C102" s="53"/>
      <c r="D102" s="53"/>
      <c r="E102" s="53"/>
      <c r="F102" s="53"/>
      <c r="G102" s="53"/>
      <c r="H102" s="33"/>
      <c r="I102" s="34"/>
    </row>
    <row r="103" spans="1:9" x14ac:dyDescent="0.25">
      <c r="B103" s="2">
        <v>19</v>
      </c>
      <c r="C103" s="3" t="s">
        <v>1600</v>
      </c>
      <c r="D103" s="5" t="s">
        <v>76</v>
      </c>
      <c r="G103" s="6">
        <v>6</v>
      </c>
    </row>
    <row r="104" spans="1:9" x14ac:dyDescent="0.25">
      <c r="D104" s="31" t="str">
        <f>SUBSTITUTE("Sp.mat: 0.00%",".",IF(VALUE("1.2")=1.2,".",","),2)</f>
        <v>Sp.mat: 0.00%</v>
      </c>
      <c r="F104" s="31" t="str">
        <f>SUBSTITUTE("Sp.man: 0.00%",".",IF(VALUE("1.2")=1.2,".",","),2)</f>
        <v>Sp.man: 0.00%</v>
      </c>
      <c r="G104" s="31" t="str">
        <f>SUBSTITUTE("Sp.uti: 0.00%",".",IF(VALUE("1.2")=1.2,".",","),2)</f>
        <v>Sp.uti: 0.00%</v>
      </c>
    </row>
    <row r="105" spans="1:9" x14ac:dyDescent="0.25">
      <c r="A105" s="54" t="s">
        <v>1604</v>
      </c>
      <c r="B105" s="55"/>
      <c r="C105" s="55"/>
      <c r="D105" s="55"/>
      <c r="E105" s="55"/>
      <c r="F105" s="55"/>
      <c r="G105" s="55"/>
    </row>
    <row r="106" spans="1:9" x14ac:dyDescent="0.25">
      <c r="A106" s="55"/>
      <c r="B106" s="55"/>
      <c r="C106" s="55"/>
      <c r="D106" s="55"/>
      <c r="E106" s="55"/>
      <c r="F106" s="55"/>
      <c r="G106" s="55"/>
    </row>
    <row r="107" spans="1:9" x14ac:dyDescent="0.25">
      <c r="A107" s="52" t="s">
        <v>27</v>
      </c>
      <c r="B107" s="53"/>
      <c r="C107" s="53"/>
      <c r="D107" s="53"/>
      <c r="E107" s="53"/>
      <c r="F107" s="53"/>
      <c r="G107" s="53"/>
      <c r="H107" s="33"/>
      <c r="I107" s="34"/>
    </row>
    <row r="108" spans="1:9" x14ac:dyDescent="0.25">
      <c r="B108" s="2">
        <v>20</v>
      </c>
      <c r="C108" s="3" t="s">
        <v>1605</v>
      </c>
      <c r="D108" s="5" t="s">
        <v>76</v>
      </c>
      <c r="G108" s="6">
        <v>6</v>
      </c>
    </row>
    <row r="109" spans="1:9" x14ac:dyDescent="0.25">
      <c r="D109" s="31" t="str">
        <f>SUBSTITUTE("Sp.mat: 0.00%",".",IF(VALUE("1.2")=1.2,".",","),2)</f>
        <v>Sp.mat: 0.00%</v>
      </c>
      <c r="F109" s="31" t="str">
        <f>SUBSTITUTE("Sp.man: 0.00%",".",IF(VALUE("1.2")=1.2,".",","),2)</f>
        <v>Sp.man: 0.00%</v>
      </c>
      <c r="G109" s="31" t="str">
        <f>SUBSTITUTE("Sp.uti: 0.00%",".",IF(VALUE("1.2")=1.2,".",","),2)</f>
        <v>Sp.uti: 0.00%</v>
      </c>
    </row>
    <row r="110" spans="1:9" x14ac:dyDescent="0.25">
      <c r="A110" s="54" t="s">
        <v>1606</v>
      </c>
      <c r="B110" s="55"/>
      <c r="C110" s="55"/>
      <c r="D110" s="55"/>
      <c r="E110" s="55"/>
      <c r="F110" s="55"/>
      <c r="G110" s="55"/>
    </row>
    <row r="111" spans="1:9" x14ac:dyDescent="0.25">
      <c r="A111" s="55"/>
      <c r="B111" s="55"/>
      <c r="C111" s="55"/>
      <c r="D111" s="55"/>
      <c r="E111" s="55"/>
      <c r="F111" s="55"/>
      <c r="G111" s="55"/>
    </row>
    <row r="112" spans="1:9" x14ac:dyDescent="0.25">
      <c r="A112" s="52" t="s">
        <v>27</v>
      </c>
      <c r="B112" s="53"/>
      <c r="C112" s="53"/>
      <c r="D112" s="53"/>
      <c r="E112" s="53"/>
      <c r="F112" s="53"/>
      <c r="G112" s="53"/>
      <c r="H112" s="33"/>
      <c r="I112" s="34"/>
    </row>
    <row r="113" spans="1:9" x14ac:dyDescent="0.25">
      <c r="B113" s="2">
        <v>21</v>
      </c>
      <c r="C113" s="3" t="s">
        <v>1600</v>
      </c>
      <c r="D113" s="5" t="s">
        <v>76</v>
      </c>
      <c r="G113" s="6">
        <v>12</v>
      </c>
    </row>
    <row r="114" spans="1:9" x14ac:dyDescent="0.25">
      <c r="D114" s="31" t="str">
        <f>SUBSTITUTE("Sp.mat: 0.00%",".",IF(VALUE("1.2")=1.2,".",","),2)</f>
        <v>Sp.mat: 0.00%</v>
      </c>
      <c r="F114" s="31" t="str">
        <f>SUBSTITUTE("Sp.man: 0.00%",".",IF(VALUE("1.2")=1.2,".",","),2)</f>
        <v>Sp.man: 0.00%</v>
      </c>
      <c r="G114" s="31" t="str">
        <f>SUBSTITUTE("Sp.uti: 0.00%",".",IF(VALUE("1.2")=1.2,".",","),2)</f>
        <v>Sp.uti: 0.00%</v>
      </c>
    </row>
    <row r="115" spans="1:9" x14ac:dyDescent="0.25">
      <c r="A115" s="54" t="s">
        <v>1607</v>
      </c>
      <c r="B115" s="55"/>
      <c r="C115" s="55"/>
      <c r="D115" s="55"/>
      <c r="E115" s="55"/>
      <c r="F115" s="55"/>
      <c r="G115" s="55"/>
    </row>
    <row r="116" spans="1:9" x14ac:dyDescent="0.25">
      <c r="A116" s="55"/>
      <c r="B116" s="55"/>
      <c r="C116" s="55"/>
      <c r="D116" s="55"/>
      <c r="E116" s="55"/>
      <c r="F116" s="55"/>
      <c r="G116" s="55"/>
    </row>
    <row r="117" spans="1:9" x14ac:dyDescent="0.25">
      <c r="A117" s="52" t="s">
        <v>27</v>
      </c>
      <c r="B117" s="53"/>
      <c r="C117" s="53"/>
      <c r="D117" s="53"/>
      <c r="E117" s="53"/>
      <c r="F117" s="53"/>
      <c r="G117" s="53"/>
      <c r="H117" s="33"/>
      <c r="I117" s="34"/>
    </row>
    <row r="118" spans="1:9" x14ac:dyDescent="0.25">
      <c r="B118" s="2">
        <v>22</v>
      </c>
      <c r="C118" s="3" t="s">
        <v>1608</v>
      </c>
      <c r="D118" s="5" t="s">
        <v>76</v>
      </c>
      <c r="G118" s="6">
        <v>12</v>
      </c>
    </row>
    <row r="119" spans="1:9" x14ac:dyDescent="0.25">
      <c r="D119" s="31" t="str">
        <f>SUBSTITUTE("Sp.mat: 0.00%",".",IF(VALUE("1.2")=1.2,".",","),2)</f>
        <v>Sp.mat: 0.00%</v>
      </c>
      <c r="F119" s="31" t="str">
        <f>SUBSTITUTE("Sp.man: 0.00%",".",IF(VALUE("1.2")=1.2,".",","),2)</f>
        <v>Sp.man: 0.00%</v>
      </c>
      <c r="G119" s="31" t="str">
        <f>SUBSTITUTE("Sp.uti: 0.00%",".",IF(VALUE("1.2")=1.2,".",","),2)</f>
        <v>Sp.uti: 0.00%</v>
      </c>
    </row>
    <row r="120" spans="1:9" x14ac:dyDescent="0.25">
      <c r="A120" s="54" t="s">
        <v>1609</v>
      </c>
      <c r="B120" s="55"/>
      <c r="C120" s="55"/>
      <c r="D120" s="55"/>
      <c r="E120" s="55"/>
      <c r="F120" s="55"/>
      <c r="G120" s="55"/>
    </row>
    <row r="121" spans="1:9" x14ac:dyDescent="0.25">
      <c r="A121" s="55"/>
      <c r="B121" s="55"/>
      <c r="C121" s="55"/>
      <c r="D121" s="55"/>
      <c r="E121" s="55"/>
      <c r="F121" s="55"/>
      <c r="G121" s="55"/>
    </row>
    <row r="122" spans="1:9" x14ac:dyDescent="0.25">
      <c r="A122" s="52" t="s">
        <v>27</v>
      </c>
      <c r="B122" s="53"/>
      <c r="C122" s="53"/>
      <c r="D122" s="53"/>
      <c r="E122" s="53"/>
      <c r="F122" s="53"/>
      <c r="G122" s="53"/>
      <c r="H122" s="33"/>
      <c r="I122" s="34"/>
    </row>
    <row r="123" spans="1:9" x14ac:dyDescent="0.25">
      <c r="B123" s="2">
        <v>23</v>
      </c>
      <c r="C123" s="3" t="s">
        <v>1610</v>
      </c>
      <c r="D123" s="5" t="s">
        <v>1611</v>
      </c>
      <c r="G123" s="6">
        <v>15</v>
      </c>
    </row>
    <row r="124" spans="1:9" x14ac:dyDescent="0.25">
      <c r="D124" s="31" t="str">
        <f>SUBSTITUTE("Sp.mat: 0.00%",".",IF(VALUE("1.2")=1.2,".",","),2)</f>
        <v>Sp.mat: 0.00%</v>
      </c>
      <c r="F124" s="31" t="str">
        <f>SUBSTITUTE("Sp.man: 0.00%",".",IF(VALUE("1.2")=1.2,".",","),2)</f>
        <v>Sp.man: 0.00%</v>
      </c>
      <c r="G124" s="31" t="str">
        <f>SUBSTITUTE("Sp.uti: 0.00%",".",IF(VALUE("1.2")=1.2,".",","),2)</f>
        <v>Sp.uti: 0.00%</v>
      </c>
    </row>
    <row r="125" spans="1:9" x14ac:dyDescent="0.25">
      <c r="A125" s="54" t="s">
        <v>1612</v>
      </c>
      <c r="B125" s="55"/>
      <c r="C125" s="55"/>
      <c r="D125" s="55"/>
      <c r="E125" s="55"/>
      <c r="F125" s="55"/>
      <c r="G125" s="55"/>
    </row>
    <row r="126" spans="1:9" x14ac:dyDescent="0.25">
      <c r="A126" s="55"/>
      <c r="B126" s="55"/>
      <c r="C126" s="55"/>
      <c r="D126" s="55"/>
      <c r="E126" s="55"/>
      <c r="F126" s="55"/>
      <c r="G126" s="55"/>
    </row>
    <row r="127" spans="1:9" x14ac:dyDescent="0.25">
      <c r="A127" s="56" t="s">
        <v>27</v>
      </c>
      <c r="B127" s="57"/>
      <c r="C127" s="57"/>
      <c r="D127" s="57"/>
      <c r="E127" s="57"/>
      <c r="F127" s="57"/>
      <c r="G127" s="57"/>
      <c r="H127" s="35"/>
      <c r="I127" s="36"/>
    </row>
    <row r="128" spans="1:9" x14ac:dyDescent="0.25">
      <c r="A128" s="58" t="s">
        <v>1613</v>
      </c>
      <c r="B128" s="58"/>
      <c r="C128" s="58"/>
      <c r="D128" s="58"/>
      <c r="E128" s="58"/>
      <c r="F128" s="58"/>
      <c r="G128" s="58"/>
      <c r="H128" s="58"/>
      <c r="I128" s="58"/>
    </row>
    <row r="129" spans="1:9" x14ac:dyDescent="0.25">
      <c r="B129" s="2">
        <v>24</v>
      </c>
      <c r="C129" s="3" t="s">
        <v>442</v>
      </c>
      <c r="D129" s="5" t="s">
        <v>52</v>
      </c>
      <c r="G129" s="6">
        <v>300</v>
      </c>
    </row>
    <row r="130" spans="1:9" x14ac:dyDescent="0.25">
      <c r="D130" s="31" t="str">
        <f>SUBSTITUTE("Sp.mat: 0.00%",".",IF(VALUE("1.2")=1.2,".",","),2)</f>
        <v>Sp.mat: 0.00%</v>
      </c>
      <c r="F130" s="31" t="str">
        <f>SUBSTITUTE("Sp.man: 0.00%",".",IF(VALUE("1.2")=1.2,".",","),2)</f>
        <v>Sp.man: 0.00%</v>
      </c>
      <c r="G130" s="31" t="str">
        <f>SUBSTITUTE("Sp.uti: 0.00%",".",IF(VALUE("1.2")=1.2,".",","),2)</f>
        <v>Sp.uti: 0.00%</v>
      </c>
    </row>
    <row r="131" spans="1:9" x14ac:dyDescent="0.25">
      <c r="A131" s="54" t="s">
        <v>443</v>
      </c>
      <c r="B131" s="55"/>
      <c r="C131" s="55"/>
      <c r="D131" s="55"/>
      <c r="E131" s="55"/>
      <c r="F131" s="55"/>
      <c r="G131" s="55"/>
    </row>
    <row r="132" spans="1:9" x14ac:dyDescent="0.25">
      <c r="A132" s="55"/>
      <c r="B132" s="55"/>
      <c r="C132" s="55"/>
      <c r="D132" s="55"/>
      <c r="E132" s="55"/>
      <c r="F132" s="55"/>
      <c r="G132" s="55"/>
    </row>
    <row r="133" spans="1:9" x14ac:dyDescent="0.25">
      <c r="A133" s="56" t="s">
        <v>27</v>
      </c>
      <c r="B133" s="57"/>
      <c r="C133" s="57"/>
      <c r="D133" s="57"/>
      <c r="E133" s="57"/>
      <c r="F133" s="57"/>
      <c r="G133" s="57"/>
      <c r="H133" s="35"/>
      <c r="I133" s="36"/>
    </row>
    <row r="134" spans="1:9" x14ac:dyDescent="0.25">
      <c r="A134" s="58" t="s">
        <v>1614</v>
      </c>
      <c r="B134" s="58"/>
      <c r="C134" s="58"/>
      <c r="D134" s="58"/>
      <c r="E134" s="58"/>
      <c r="F134" s="58"/>
      <c r="G134" s="58"/>
      <c r="H134" s="58"/>
      <c r="I134" s="58"/>
    </row>
    <row r="135" spans="1:9" x14ac:dyDescent="0.25">
      <c r="B135" s="2">
        <v>25</v>
      </c>
      <c r="C135" s="3" t="s">
        <v>1555</v>
      </c>
      <c r="D135" s="5" t="s">
        <v>52</v>
      </c>
      <c r="G135" s="6">
        <v>1000</v>
      </c>
    </row>
    <row r="136" spans="1:9" x14ac:dyDescent="0.25">
      <c r="D136" s="31" t="str">
        <f>SUBSTITUTE("Sp.mat: 0.00%",".",IF(VALUE("1.2")=1.2,".",","),2)</f>
        <v>Sp.mat: 0.00%</v>
      </c>
      <c r="F136" s="31" t="str">
        <f>SUBSTITUTE("Sp.man: 0.00%",".",IF(VALUE("1.2")=1.2,".",","),2)</f>
        <v>Sp.man: 0.00%</v>
      </c>
      <c r="G136" s="31" t="str">
        <f>SUBSTITUTE("Sp.uti: 0.00%",".",IF(VALUE("1.2")=1.2,".",","),2)</f>
        <v>Sp.uti: 0.00%</v>
      </c>
    </row>
    <row r="137" spans="1:9" x14ac:dyDescent="0.25">
      <c r="A137" s="54" t="s">
        <v>1556</v>
      </c>
      <c r="B137" s="55"/>
      <c r="C137" s="55"/>
      <c r="D137" s="55"/>
      <c r="E137" s="55"/>
      <c r="F137" s="55"/>
      <c r="G137" s="55"/>
    </row>
    <row r="138" spans="1:9" x14ac:dyDescent="0.25">
      <c r="A138" s="55"/>
      <c r="B138" s="55"/>
      <c r="C138" s="55"/>
      <c r="D138" s="55"/>
      <c r="E138" s="55"/>
      <c r="F138" s="55"/>
      <c r="G138" s="55"/>
    </row>
    <row r="139" spans="1:9" x14ac:dyDescent="0.25">
      <c r="A139" s="56" t="s">
        <v>27</v>
      </c>
      <c r="B139" s="57"/>
      <c r="C139" s="57"/>
      <c r="D139" s="57"/>
      <c r="E139" s="57"/>
      <c r="F139" s="57"/>
      <c r="G139" s="57"/>
      <c r="H139" s="35"/>
      <c r="I139" s="36"/>
    </row>
    <row r="140" spans="1:9" x14ac:dyDescent="0.25">
      <c r="A140" s="58" t="s">
        <v>1420</v>
      </c>
      <c r="B140" s="58"/>
      <c r="C140" s="58"/>
      <c r="D140" s="58"/>
      <c r="E140" s="58"/>
      <c r="F140" s="58"/>
      <c r="G140" s="58"/>
      <c r="H140" s="58"/>
      <c r="I140" s="58"/>
    </row>
    <row r="141" spans="1:9" x14ac:dyDescent="0.25">
      <c r="B141" s="2">
        <v>26</v>
      </c>
      <c r="C141" s="3" t="s">
        <v>1558</v>
      </c>
      <c r="D141" s="5" t="s">
        <v>52</v>
      </c>
      <c r="G141" s="6">
        <v>4000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54" t="s">
        <v>1559</v>
      </c>
      <c r="B143" s="55"/>
      <c r="C143" s="55"/>
      <c r="D143" s="55"/>
      <c r="E143" s="55"/>
      <c r="F143" s="55"/>
      <c r="G143" s="55"/>
    </row>
    <row r="144" spans="1:9" x14ac:dyDescent="0.25">
      <c r="A144" s="55"/>
      <c r="B144" s="55"/>
      <c r="C144" s="55"/>
      <c r="D144" s="55"/>
      <c r="E144" s="55"/>
      <c r="F144" s="55"/>
      <c r="G144" s="55"/>
    </row>
    <row r="145" spans="1:9" x14ac:dyDescent="0.25">
      <c r="A145" s="52" t="s">
        <v>27</v>
      </c>
      <c r="B145" s="53"/>
      <c r="C145" s="53"/>
      <c r="D145" s="53"/>
      <c r="E145" s="53"/>
      <c r="F145" s="53"/>
      <c r="G145" s="53"/>
      <c r="H145" s="33"/>
      <c r="I145" s="34"/>
    </row>
    <row r="146" spans="1:9" x14ac:dyDescent="0.25">
      <c r="B146" s="2">
        <v>27</v>
      </c>
      <c r="C146" s="3" t="s">
        <v>1615</v>
      </c>
      <c r="D146" s="5" t="s">
        <v>52</v>
      </c>
      <c r="G146" s="6">
        <v>300</v>
      </c>
    </row>
    <row r="147" spans="1:9" x14ac:dyDescent="0.25">
      <c r="D147" s="31" t="str">
        <f>SUBSTITUTE("Sp.mat: 0.00%",".",IF(VALUE("1.2")=1.2,".",","),2)</f>
        <v>Sp.mat: 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9" x14ac:dyDescent="0.25">
      <c r="A148" s="54" t="s">
        <v>1616</v>
      </c>
      <c r="B148" s="55"/>
      <c r="C148" s="55"/>
      <c r="D148" s="55"/>
      <c r="E148" s="55"/>
      <c r="F148" s="55"/>
      <c r="G148" s="55"/>
    </row>
    <row r="149" spans="1:9" x14ac:dyDescent="0.25">
      <c r="A149" s="55"/>
      <c r="B149" s="55"/>
      <c r="C149" s="55"/>
      <c r="D149" s="55"/>
      <c r="E149" s="55"/>
      <c r="F149" s="55"/>
      <c r="G149" s="55"/>
    </row>
    <row r="150" spans="1:9" x14ac:dyDescent="0.25">
      <c r="A150" s="56" t="s">
        <v>27</v>
      </c>
      <c r="B150" s="57"/>
      <c r="C150" s="57"/>
      <c r="D150" s="57"/>
      <c r="E150" s="57"/>
      <c r="F150" s="57"/>
      <c r="G150" s="57"/>
      <c r="H150" s="35"/>
      <c r="I150" s="36"/>
    </row>
    <row r="151" spans="1:9" x14ac:dyDescent="0.25">
      <c r="A151" s="58" t="s">
        <v>1617</v>
      </c>
      <c r="B151" s="58"/>
      <c r="C151" s="58"/>
      <c r="D151" s="58"/>
      <c r="E151" s="58"/>
      <c r="F151" s="58"/>
      <c r="G151" s="58"/>
      <c r="H151" s="58"/>
      <c r="I151" s="58"/>
    </row>
    <row r="152" spans="1:9" x14ac:dyDescent="0.25">
      <c r="B152" s="2">
        <v>28</v>
      </c>
      <c r="C152" s="3" t="s">
        <v>472</v>
      </c>
      <c r="D152" s="5" t="s">
        <v>76</v>
      </c>
      <c r="G152" s="6">
        <v>150</v>
      </c>
    </row>
    <row r="153" spans="1:9" x14ac:dyDescent="0.25">
      <c r="D153" s="31" t="str">
        <f>SUBSTITUTE("Sp.mat: 0.00%",".",IF(VALUE("1.2")=1.2,".",","),2)</f>
        <v>Sp.mat: 0.00%</v>
      </c>
      <c r="F153" s="31" t="str">
        <f>SUBSTITUTE("Sp.man: 0.00%",".",IF(VALUE("1.2")=1.2,".",","),2)</f>
        <v>Sp.man: 0.00%</v>
      </c>
      <c r="G153" s="31" t="str">
        <f>SUBSTITUTE("Sp.uti: 0.00%",".",IF(VALUE("1.2")=1.2,".",","),2)</f>
        <v>Sp.uti: 0.00%</v>
      </c>
    </row>
    <row r="154" spans="1:9" x14ac:dyDescent="0.25">
      <c r="A154" s="54" t="s">
        <v>473</v>
      </c>
      <c r="B154" s="55"/>
      <c r="C154" s="55"/>
      <c r="D154" s="55"/>
      <c r="E154" s="55"/>
      <c r="F154" s="55"/>
      <c r="G154" s="55"/>
    </row>
    <row r="155" spans="1:9" x14ac:dyDescent="0.25">
      <c r="A155" s="55"/>
      <c r="B155" s="55"/>
      <c r="C155" s="55"/>
      <c r="D155" s="55"/>
      <c r="E155" s="55"/>
      <c r="F155" s="55"/>
      <c r="G155" s="55"/>
    </row>
    <row r="156" spans="1:9" x14ac:dyDescent="0.25">
      <c r="A156" s="52" t="s">
        <v>27</v>
      </c>
      <c r="B156" s="53"/>
      <c r="C156" s="53"/>
      <c r="D156" s="53"/>
      <c r="E156" s="53"/>
      <c r="F156" s="53"/>
      <c r="G156" s="53"/>
      <c r="H156" s="33"/>
      <c r="I156" s="34"/>
    </row>
    <row r="157" spans="1:9" x14ac:dyDescent="0.25">
      <c r="B157" s="2">
        <v>29</v>
      </c>
      <c r="C157" s="3" t="s">
        <v>472</v>
      </c>
      <c r="D157" s="5" t="s">
        <v>76</v>
      </c>
      <c r="G157" s="6">
        <v>150</v>
      </c>
    </row>
    <row r="158" spans="1:9" x14ac:dyDescent="0.25">
      <c r="D158" s="31" t="str">
        <f>SUBSTITUTE("Sp.mat: 0.00%",".",IF(VALUE("1.2")=1.2,".",","),2)</f>
        <v>Sp.mat: 0.00%</v>
      </c>
      <c r="F158" s="31" t="str">
        <f>SUBSTITUTE("Sp.man: 0.00%",".",IF(VALUE("1.2")=1.2,".",","),2)</f>
        <v>Sp.man: 0.00%</v>
      </c>
      <c r="G158" s="31" t="str">
        <f>SUBSTITUTE("Sp.uti: 0.00%",".",IF(VALUE("1.2")=1.2,".",","),2)</f>
        <v>Sp.uti: 0.00%</v>
      </c>
    </row>
    <row r="159" spans="1:9" x14ac:dyDescent="0.25">
      <c r="A159" s="54" t="s">
        <v>473</v>
      </c>
      <c r="B159" s="55"/>
      <c r="C159" s="55"/>
      <c r="D159" s="55"/>
      <c r="E159" s="55"/>
      <c r="F159" s="55"/>
      <c r="G159" s="55"/>
    </row>
    <row r="160" spans="1:9" x14ac:dyDescent="0.25">
      <c r="A160" s="55"/>
      <c r="B160" s="55"/>
      <c r="C160" s="55"/>
      <c r="D160" s="55"/>
      <c r="E160" s="55"/>
      <c r="F160" s="55"/>
      <c r="G160" s="55"/>
    </row>
    <row r="161" spans="1:9" x14ac:dyDescent="0.25">
      <c r="A161" s="52" t="s">
        <v>1428</v>
      </c>
      <c r="B161" s="53"/>
      <c r="C161" s="53"/>
      <c r="D161" s="53"/>
      <c r="E161" s="53"/>
      <c r="F161" s="53"/>
      <c r="G161" s="53"/>
      <c r="H161" s="33"/>
      <c r="I161" s="34"/>
    </row>
    <row r="162" spans="1:9" x14ac:dyDescent="0.25">
      <c r="B162" s="2">
        <v>30</v>
      </c>
      <c r="C162" s="3" t="s">
        <v>1429</v>
      </c>
      <c r="D162" s="5" t="s">
        <v>76</v>
      </c>
      <c r="G162" s="6">
        <v>150</v>
      </c>
    </row>
    <row r="163" spans="1:9" x14ac:dyDescent="0.25">
      <c r="D163" s="31" t="str">
        <f>SUBSTITUTE("Sp.mat: 0.00%",".",IF(VALUE("1.2")=1.2,".",","),2)</f>
        <v>Sp.mat: 0.00%</v>
      </c>
      <c r="F163" s="31" t="str">
        <f>SUBSTITUTE("Sp.man: 0.00%",".",IF(VALUE("1.2")=1.2,".",","),2)</f>
        <v>Sp.man: 0.00%</v>
      </c>
      <c r="G163" s="31" t="str">
        <f>SUBSTITUTE("Sp.uti: 0.00%",".",IF(VALUE("1.2")=1.2,".",","),2)</f>
        <v>Sp.uti: 0.00%</v>
      </c>
    </row>
    <row r="164" spans="1:9" x14ac:dyDescent="0.25">
      <c r="A164" s="54" t="s">
        <v>1430</v>
      </c>
      <c r="B164" s="55"/>
      <c r="C164" s="55"/>
      <c r="D164" s="55"/>
      <c r="E164" s="55"/>
      <c r="F164" s="55"/>
      <c r="G164" s="55"/>
    </row>
    <row r="165" spans="1:9" x14ac:dyDescent="0.25">
      <c r="A165" s="55"/>
      <c r="B165" s="55"/>
      <c r="C165" s="55"/>
      <c r="D165" s="55"/>
      <c r="E165" s="55"/>
      <c r="F165" s="55"/>
      <c r="G165" s="55"/>
    </row>
    <row r="166" spans="1:9" x14ac:dyDescent="0.25">
      <c r="A166" s="52" t="s">
        <v>27</v>
      </c>
      <c r="B166" s="53"/>
      <c r="C166" s="53"/>
      <c r="D166" s="53"/>
      <c r="E166" s="53"/>
      <c r="F166" s="53"/>
      <c r="G166" s="53"/>
      <c r="H166" s="33"/>
      <c r="I166" s="34"/>
    </row>
    <row r="167" spans="1:9" x14ac:dyDescent="0.25">
      <c r="B167" s="2">
        <v>31</v>
      </c>
      <c r="C167" s="3" t="s">
        <v>1618</v>
      </c>
      <c r="D167" s="5" t="s">
        <v>76</v>
      </c>
      <c r="G167" s="6">
        <v>120</v>
      </c>
    </row>
    <row r="168" spans="1:9" x14ac:dyDescent="0.25">
      <c r="D168" s="31" t="str">
        <f>SUBSTITUTE("Sp.mat: 0.00%",".",IF(VALUE("1.2")=1.2,".",","),2)</f>
        <v>Sp.mat: 0.00%</v>
      </c>
      <c r="F168" s="31" t="str">
        <f>SUBSTITUTE("Sp.man: 0.00%",".",IF(VALUE("1.2")=1.2,".",","),2)</f>
        <v>Sp.man: 0.00%</v>
      </c>
      <c r="G168" s="31" t="str">
        <f>SUBSTITUTE("Sp.uti: 0.00%",".",IF(VALUE("1.2")=1.2,".",","),2)</f>
        <v>Sp.uti: 0.00%</v>
      </c>
    </row>
    <row r="169" spans="1:9" x14ac:dyDescent="0.25">
      <c r="A169" s="54" t="s">
        <v>1619</v>
      </c>
      <c r="B169" s="55"/>
      <c r="C169" s="55"/>
      <c r="D169" s="55"/>
      <c r="E169" s="55"/>
      <c r="F169" s="55"/>
      <c r="G169" s="55"/>
    </row>
    <row r="170" spans="1:9" x14ac:dyDescent="0.25">
      <c r="A170" s="55"/>
      <c r="B170" s="55"/>
      <c r="C170" s="55"/>
      <c r="D170" s="55"/>
      <c r="E170" s="55"/>
      <c r="F170" s="55"/>
      <c r="G170" s="55"/>
    </row>
    <row r="171" spans="1:9" x14ac:dyDescent="0.25">
      <c r="A171" s="52" t="s">
        <v>27</v>
      </c>
      <c r="B171" s="53"/>
      <c r="C171" s="53"/>
      <c r="D171" s="53"/>
      <c r="E171" s="53"/>
      <c r="F171" s="53"/>
      <c r="G171" s="53"/>
      <c r="H171" s="33"/>
      <c r="I171" s="34"/>
    </row>
    <row r="172" spans="1:9" x14ac:dyDescent="0.25">
      <c r="B172" s="2">
        <v>32</v>
      </c>
      <c r="C172" s="3" t="s">
        <v>1620</v>
      </c>
      <c r="D172" s="5" t="s">
        <v>76</v>
      </c>
      <c r="G172" s="6">
        <v>70</v>
      </c>
    </row>
    <row r="173" spans="1:9" x14ac:dyDescent="0.25">
      <c r="D173" s="31" t="str">
        <f>SUBSTITUTE("Sp.mat: 0.00%",".",IF(VALUE("1.2")=1.2,".",","),2)</f>
        <v>Sp.mat: 0.00%</v>
      </c>
      <c r="F173" s="31" t="str">
        <f>SUBSTITUTE("Sp.man: 0.00%",".",IF(VALUE("1.2")=1.2,".",","),2)</f>
        <v>Sp.man: 0.00%</v>
      </c>
      <c r="G173" s="31" t="str">
        <f>SUBSTITUTE("Sp.uti: 0.00%",".",IF(VALUE("1.2")=1.2,".",","),2)</f>
        <v>Sp.uti: 0.00%</v>
      </c>
    </row>
    <row r="174" spans="1:9" x14ac:dyDescent="0.25">
      <c r="A174" s="54" t="s">
        <v>1621</v>
      </c>
      <c r="B174" s="55"/>
      <c r="C174" s="55"/>
      <c r="D174" s="55"/>
      <c r="E174" s="55"/>
      <c r="F174" s="55"/>
      <c r="G174" s="55"/>
    </row>
    <row r="175" spans="1:9" x14ac:dyDescent="0.25">
      <c r="A175" s="55"/>
      <c r="B175" s="55"/>
      <c r="C175" s="55"/>
      <c r="D175" s="55"/>
      <c r="E175" s="55"/>
      <c r="F175" s="55"/>
      <c r="G175" s="55"/>
    </row>
    <row r="176" spans="1:9" x14ac:dyDescent="0.25">
      <c r="A176" s="52" t="s">
        <v>27</v>
      </c>
      <c r="B176" s="53"/>
      <c r="C176" s="53"/>
      <c r="D176" s="53"/>
      <c r="E176" s="53"/>
      <c r="F176" s="53"/>
      <c r="G176" s="53"/>
      <c r="H176" s="33"/>
      <c r="I176" s="34"/>
    </row>
    <row r="177" spans="1:9" x14ac:dyDescent="0.25">
      <c r="B177" s="2">
        <v>33</v>
      </c>
      <c r="C177" s="3" t="s">
        <v>1622</v>
      </c>
      <c r="D177" s="5" t="s">
        <v>76</v>
      </c>
      <c r="G177" s="6">
        <v>50</v>
      </c>
    </row>
    <row r="178" spans="1:9" x14ac:dyDescent="0.25">
      <c r="D178" s="31" t="str">
        <f>SUBSTITUTE("Sp.mat: 0.00%",".",IF(VALUE("1.2")=1.2,".",","),2)</f>
        <v>Sp.mat: 0.00%</v>
      </c>
      <c r="F178" s="31" t="str">
        <f>SUBSTITUTE("Sp.man: 0.00%",".",IF(VALUE("1.2")=1.2,".",","),2)</f>
        <v>Sp.man: 0.00%</v>
      </c>
      <c r="G178" s="31" t="str">
        <f>SUBSTITUTE("Sp.uti: 0.00%",".",IF(VALUE("1.2")=1.2,".",","),2)</f>
        <v>Sp.uti: 0.00%</v>
      </c>
    </row>
    <row r="179" spans="1:9" x14ac:dyDescent="0.25">
      <c r="A179" s="54" t="s">
        <v>1623</v>
      </c>
      <c r="B179" s="55"/>
      <c r="C179" s="55"/>
      <c r="D179" s="55"/>
      <c r="E179" s="55"/>
      <c r="F179" s="55"/>
      <c r="G179" s="55"/>
    </row>
    <row r="180" spans="1:9" x14ac:dyDescent="0.25">
      <c r="A180" s="55"/>
      <c r="B180" s="55"/>
      <c r="C180" s="55"/>
      <c r="D180" s="55"/>
      <c r="E180" s="55"/>
      <c r="F180" s="55"/>
      <c r="G180" s="55"/>
    </row>
    <row r="181" spans="1:9" x14ac:dyDescent="0.25">
      <c r="A181" s="52" t="s">
        <v>27</v>
      </c>
      <c r="B181" s="53"/>
      <c r="C181" s="53"/>
      <c r="D181" s="53"/>
      <c r="E181" s="53"/>
      <c r="F181" s="53"/>
      <c r="G181" s="53"/>
      <c r="H181" s="33"/>
      <c r="I181" s="34"/>
    </row>
    <row r="182" spans="1:9" x14ac:dyDescent="0.25">
      <c r="B182" s="2">
        <v>34</v>
      </c>
      <c r="C182" s="3" t="s">
        <v>1624</v>
      </c>
      <c r="D182" s="5" t="s">
        <v>76</v>
      </c>
      <c r="G182" s="6">
        <v>39</v>
      </c>
    </row>
    <row r="183" spans="1:9" x14ac:dyDescent="0.25">
      <c r="D183" s="31" t="str">
        <f>SUBSTITUTE("Sp.mat: 0.00%",".",IF(VALUE("1.2")=1.2,".",","),2)</f>
        <v>Sp.mat: 0.00%</v>
      </c>
      <c r="F183" s="31" t="str">
        <f>SUBSTITUTE("Sp.man: 0.00%",".",IF(VALUE("1.2")=1.2,".",","),2)</f>
        <v>Sp.man: 0.00%</v>
      </c>
      <c r="G183" s="31" t="str">
        <f>SUBSTITUTE("Sp.uti: 0.00%",".",IF(VALUE("1.2")=1.2,".",","),2)</f>
        <v>Sp.uti: 0.00%</v>
      </c>
    </row>
    <row r="184" spans="1:9" x14ac:dyDescent="0.25">
      <c r="A184" s="54" t="s">
        <v>1625</v>
      </c>
      <c r="B184" s="55"/>
      <c r="C184" s="55"/>
      <c r="D184" s="55"/>
      <c r="E184" s="55"/>
      <c r="F184" s="55"/>
      <c r="G184" s="55"/>
    </row>
    <row r="185" spans="1:9" x14ac:dyDescent="0.25">
      <c r="A185" s="55"/>
      <c r="B185" s="55"/>
      <c r="C185" s="55"/>
      <c r="D185" s="55"/>
      <c r="E185" s="55"/>
      <c r="F185" s="55"/>
      <c r="G185" s="55"/>
    </row>
    <row r="186" spans="1:9" x14ac:dyDescent="0.25">
      <c r="A186" s="52" t="s">
        <v>27</v>
      </c>
      <c r="B186" s="53"/>
      <c r="C186" s="53"/>
      <c r="D186" s="53"/>
      <c r="E186" s="53"/>
      <c r="F186" s="53"/>
      <c r="G186" s="53"/>
      <c r="H186" s="33"/>
      <c r="I186" s="34"/>
    </row>
    <row r="187" spans="1:9" x14ac:dyDescent="0.25">
      <c r="B187" s="2">
        <v>35</v>
      </c>
      <c r="C187" s="3" t="s">
        <v>1447</v>
      </c>
      <c r="D187" s="5" t="s">
        <v>76</v>
      </c>
      <c r="G187" s="6">
        <v>47</v>
      </c>
    </row>
    <row r="188" spans="1:9" x14ac:dyDescent="0.25">
      <c r="D188" s="31" t="str">
        <f>SUBSTITUTE("Sp.mat: 0.00%",".",IF(VALUE("1.2")=1.2,".",","),2)</f>
        <v>Sp.mat: 0.00%</v>
      </c>
      <c r="F188" s="31" t="str">
        <f>SUBSTITUTE("Sp.man: 0.00%",".",IF(VALUE("1.2")=1.2,".",","),2)</f>
        <v>Sp.man: 0.00%</v>
      </c>
      <c r="G188" s="31" t="str">
        <f>SUBSTITUTE("Sp.uti: 0.00%",".",IF(VALUE("1.2")=1.2,".",","),2)</f>
        <v>Sp.uti: 0.00%</v>
      </c>
    </row>
    <row r="189" spans="1:9" x14ac:dyDescent="0.25">
      <c r="A189" s="54" t="s">
        <v>1448</v>
      </c>
      <c r="B189" s="55"/>
      <c r="C189" s="55"/>
      <c r="D189" s="55"/>
      <c r="E189" s="55"/>
      <c r="F189" s="55"/>
      <c r="G189" s="55"/>
    </row>
    <row r="190" spans="1:9" x14ac:dyDescent="0.25">
      <c r="A190" s="55"/>
      <c r="B190" s="55"/>
      <c r="C190" s="55"/>
      <c r="D190" s="55"/>
      <c r="E190" s="55"/>
      <c r="F190" s="55"/>
      <c r="G190" s="55"/>
    </row>
    <row r="191" spans="1:9" x14ac:dyDescent="0.25">
      <c r="A191" s="52" t="s">
        <v>27</v>
      </c>
      <c r="B191" s="53"/>
      <c r="C191" s="53"/>
      <c r="D191" s="53"/>
      <c r="E191" s="53"/>
      <c r="F191" s="53"/>
      <c r="G191" s="53"/>
      <c r="H191" s="33"/>
      <c r="I191" s="34"/>
    </row>
    <row r="192" spans="1:9" x14ac:dyDescent="0.25">
      <c r="B192" s="2">
        <v>36</v>
      </c>
      <c r="C192" s="3" t="s">
        <v>1610</v>
      </c>
      <c r="D192" s="5" t="s">
        <v>1611</v>
      </c>
      <c r="G192" s="6">
        <v>0.2</v>
      </c>
    </row>
    <row r="193" spans="1:9" x14ac:dyDescent="0.25">
      <c r="D193" s="31" t="str">
        <f>SUBSTITUTE("Sp.mat: 0.00%",".",IF(VALUE("1.2")=1.2,".",","),2)</f>
        <v>Sp.mat: 0.00%</v>
      </c>
      <c r="F193" s="31" t="str">
        <f>SUBSTITUTE("Sp.man: 0.00%",".",IF(VALUE("1.2")=1.2,".",","),2)</f>
        <v>Sp.man: 0.00%</v>
      </c>
      <c r="G193" s="31" t="str">
        <f>SUBSTITUTE("Sp.uti: 0.00%",".",IF(VALUE("1.2")=1.2,".",","),2)</f>
        <v>Sp.uti: 0.00%</v>
      </c>
    </row>
    <row r="194" spans="1:9" x14ac:dyDescent="0.25">
      <c r="A194" s="54" t="s">
        <v>1612</v>
      </c>
      <c r="B194" s="55"/>
      <c r="C194" s="55"/>
      <c r="D194" s="55"/>
      <c r="E194" s="55"/>
      <c r="F194" s="55"/>
      <c r="G194" s="55"/>
    </row>
    <row r="195" spans="1:9" x14ac:dyDescent="0.25">
      <c r="A195" s="55"/>
      <c r="B195" s="55"/>
      <c r="C195" s="55"/>
      <c r="D195" s="55"/>
      <c r="E195" s="55"/>
      <c r="F195" s="55"/>
      <c r="G195" s="55"/>
    </row>
    <row r="196" spans="1:9" x14ac:dyDescent="0.25">
      <c r="A196" s="56" t="s">
        <v>27</v>
      </c>
      <c r="B196" s="57"/>
      <c r="C196" s="57"/>
      <c r="D196" s="57"/>
      <c r="E196" s="57"/>
      <c r="F196" s="57"/>
      <c r="G196" s="57"/>
      <c r="H196" s="35"/>
      <c r="I196" s="36"/>
    </row>
    <row r="197" spans="1:9" x14ac:dyDescent="0.25">
      <c r="A197" s="58" t="s">
        <v>1626</v>
      </c>
      <c r="B197" s="58"/>
      <c r="C197" s="58"/>
      <c r="D197" s="58"/>
      <c r="E197" s="58"/>
      <c r="F197" s="58"/>
      <c r="G197" s="58"/>
      <c r="H197" s="58"/>
      <c r="I197" s="58"/>
    </row>
    <row r="198" spans="1:9" x14ac:dyDescent="0.25">
      <c r="B198" s="2">
        <v>37</v>
      </c>
      <c r="C198" s="3" t="s">
        <v>1627</v>
      </c>
      <c r="D198" s="5" t="s">
        <v>76</v>
      </c>
      <c r="G198" s="6">
        <v>2</v>
      </c>
    </row>
    <row r="199" spans="1:9" x14ac:dyDescent="0.25">
      <c r="D199" s="31" t="str">
        <f>SUBSTITUTE("Sp.mat: -100.00%",".",IF(VALUE("1.2")=1.2,".",","),2)</f>
        <v>Sp.mat: -100.00%</v>
      </c>
      <c r="F199" s="31" t="str">
        <f>SUBSTITUTE("Sp.man: 0.00%",".",IF(VALUE("1.2")=1.2,".",","),2)</f>
        <v>Sp.man: 0.00%</v>
      </c>
      <c r="G199" s="31" t="str">
        <f>SUBSTITUTE("Sp.uti: -100.00%",".",IF(VALUE("1.2")=1.2,".",","),2)</f>
        <v>Sp.uti: -100.00%</v>
      </c>
    </row>
    <row r="200" spans="1:9" x14ac:dyDescent="0.25">
      <c r="A200" s="54" t="s">
        <v>1628</v>
      </c>
      <c r="B200" s="55"/>
      <c r="C200" s="55"/>
      <c r="D200" s="55"/>
      <c r="E200" s="55"/>
      <c r="F200" s="55"/>
      <c r="G200" s="55"/>
    </row>
    <row r="201" spans="1:9" x14ac:dyDescent="0.25">
      <c r="A201" s="55"/>
      <c r="B201" s="55"/>
      <c r="C201" s="55"/>
      <c r="D201" s="55"/>
      <c r="E201" s="55"/>
      <c r="F201" s="55"/>
      <c r="G201" s="55"/>
    </row>
    <row r="202" spans="1:9" x14ac:dyDescent="0.25">
      <c r="A202" s="52" t="s">
        <v>490</v>
      </c>
      <c r="B202" s="53"/>
      <c r="C202" s="53"/>
      <c r="D202" s="53"/>
      <c r="E202" s="53"/>
      <c r="F202" s="53"/>
      <c r="G202" s="53"/>
      <c r="H202" s="33"/>
      <c r="I202" s="34"/>
    </row>
    <row r="203" spans="1:9" x14ac:dyDescent="0.25">
      <c r="B203" s="2">
        <v>38</v>
      </c>
      <c r="C203" s="3" t="s">
        <v>1629</v>
      </c>
      <c r="D203" s="5" t="s">
        <v>76</v>
      </c>
      <c r="G203" s="6">
        <v>2</v>
      </c>
    </row>
    <row r="204" spans="1:9" x14ac:dyDescent="0.25">
      <c r="D204" s="31" t="str">
        <f>SUBSTITUTE("Sp.mat: 0.00%",".",IF(VALUE("1.2")=1.2,".",","),2)</f>
        <v>Sp.mat: 0.00%</v>
      </c>
      <c r="F204" s="31" t="str">
        <f>SUBSTITUTE("Sp.man: 0.00%",".",IF(VALUE("1.2")=1.2,".",","),2)</f>
        <v>Sp.man: 0.00%</v>
      </c>
      <c r="G204" s="31" t="str">
        <f>SUBSTITUTE("Sp.uti: 0.00%",".",IF(VALUE("1.2")=1.2,".",","),2)</f>
        <v>Sp.uti: 0.00%</v>
      </c>
    </row>
    <row r="205" spans="1:9" x14ac:dyDescent="0.25">
      <c r="A205" s="54" t="s">
        <v>1630</v>
      </c>
      <c r="B205" s="55"/>
      <c r="C205" s="55"/>
      <c r="D205" s="55"/>
      <c r="E205" s="55"/>
      <c r="F205" s="55"/>
      <c r="G205" s="55"/>
    </row>
    <row r="206" spans="1:9" x14ac:dyDescent="0.25">
      <c r="A206" s="55"/>
      <c r="B206" s="55"/>
      <c r="C206" s="55"/>
      <c r="D206" s="55"/>
      <c r="E206" s="55"/>
      <c r="F206" s="55"/>
      <c r="G206" s="55"/>
    </row>
    <row r="207" spans="1:9" x14ac:dyDescent="0.25">
      <c r="A207" s="52" t="s">
        <v>27</v>
      </c>
      <c r="B207" s="53"/>
      <c r="C207" s="53"/>
      <c r="D207" s="53"/>
      <c r="E207" s="53"/>
      <c r="F207" s="53"/>
      <c r="G207" s="53"/>
      <c r="H207" s="33"/>
      <c r="I207" s="34"/>
    </row>
    <row r="208" spans="1:9" x14ac:dyDescent="0.25">
      <c r="B208" s="2">
        <v>39</v>
      </c>
      <c r="C208" s="3" t="s">
        <v>1631</v>
      </c>
      <c r="D208" s="5" t="s">
        <v>76</v>
      </c>
      <c r="G208" s="6">
        <v>2</v>
      </c>
    </row>
    <row r="209" spans="1:9" x14ac:dyDescent="0.25">
      <c r="D209" s="31" t="str">
        <f>SUBSTITUTE("Sp.mat: -100.00%",".",IF(VALUE("1.2")=1.2,".",","),2)</f>
        <v>Sp.mat: -100.00%</v>
      </c>
      <c r="F209" s="31" t="str">
        <f>SUBSTITUTE("Sp.man: 0.00%",".",IF(VALUE("1.2")=1.2,".",","),2)</f>
        <v>Sp.man: 0.00%</v>
      </c>
      <c r="G209" s="31" t="str">
        <f>SUBSTITUTE("Sp.uti: -100.00%",".",IF(VALUE("1.2")=1.2,".",","),2)</f>
        <v>Sp.uti: -100.00%</v>
      </c>
    </row>
    <row r="210" spans="1:9" x14ac:dyDescent="0.25">
      <c r="A210" s="54" t="s">
        <v>1632</v>
      </c>
      <c r="B210" s="55"/>
      <c r="C210" s="55"/>
      <c r="D210" s="55"/>
      <c r="E210" s="55"/>
      <c r="F210" s="55"/>
      <c r="G210" s="55"/>
    </row>
    <row r="211" spans="1:9" x14ac:dyDescent="0.25">
      <c r="A211" s="55"/>
      <c r="B211" s="55"/>
      <c r="C211" s="55"/>
      <c r="D211" s="55"/>
      <c r="E211" s="55"/>
      <c r="F211" s="55"/>
      <c r="G211" s="55"/>
    </row>
    <row r="212" spans="1:9" x14ac:dyDescent="0.25">
      <c r="A212" s="52" t="s">
        <v>195</v>
      </c>
      <c r="B212" s="53"/>
      <c r="C212" s="53"/>
      <c r="D212" s="53"/>
      <c r="E212" s="53"/>
      <c r="F212" s="53"/>
      <c r="G212" s="53"/>
      <c r="H212" s="33"/>
      <c r="I212" s="34"/>
    </row>
    <row r="213" spans="1:9" x14ac:dyDescent="0.25">
      <c r="B213" s="2">
        <v>40</v>
      </c>
      <c r="C213" s="3" t="s">
        <v>1633</v>
      </c>
      <c r="D213" s="5" t="s">
        <v>76</v>
      </c>
      <c r="G213" s="6">
        <v>10</v>
      </c>
    </row>
    <row r="214" spans="1:9" x14ac:dyDescent="0.25">
      <c r="D214" s="31" t="str">
        <f>SUBSTITUTE("Sp.mat: 0.00%",".",IF(VALUE("1.2")=1.2,".",","),2)</f>
        <v>Sp.mat: 0.00%</v>
      </c>
      <c r="F214" s="31" t="str">
        <f>SUBSTITUTE("Sp.man: 0.00%",".",IF(VALUE("1.2")=1.2,".",","),2)</f>
        <v>Sp.man: 0.00%</v>
      </c>
      <c r="G214" s="31" t="str">
        <f>SUBSTITUTE("Sp.uti: 0.00%",".",IF(VALUE("1.2")=1.2,".",","),2)</f>
        <v>Sp.uti: 0.00%</v>
      </c>
    </row>
    <row r="215" spans="1:9" x14ac:dyDescent="0.25">
      <c r="A215" s="54" t="s">
        <v>1634</v>
      </c>
      <c r="B215" s="55"/>
      <c r="C215" s="55"/>
      <c r="D215" s="55"/>
      <c r="E215" s="55"/>
      <c r="F215" s="55"/>
      <c r="G215" s="55"/>
    </row>
    <row r="216" spans="1:9" x14ac:dyDescent="0.25">
      <c r="A216" s="55"/>
      <c r="B216" s="55"/>
      <c r="C216" s="55"/>
      <c r="D216" s="55"/>
      <c r="E216" s="55"/>
      <c r="F216" s="55"/>
      <c r="G216" s="55"/>
    </row>
    <row r="217" spans="1:9" x14ac:dyDescent="0.25">
      <c r="A217" s="52" t="s">
        <v>27</v>
      </c>
      <c r="B217" s="53"/>
      <c r="C217" s="53"/>
      <c r="D217" s="53"/>
      <c r="E217" s="53"/>
      <c r="F217" s="53"/>
      <c r="G217" s="53"/>
      <c r="H217" s="33"/>
      <c r="I217" s="34"/>
    </row>
    <row r="218" spans="1:9" x14ac:dyDescent="0.25">
      <c r="B218" s="2">
        <v>41</v>
      </c>
      <c r="C218" s="3" t="s">
        <v>1635</v>
      </c>
      <c r="D218" s="5" t="s">
        <v>76</v>
      </c>
      <c r="G218" s="6">
        <v>2</v>
      </c>
    </row>
    <row r="219" spans="1:9" x14ac:dyDescent="0.25">
      <c r="D219" s="31" t="str">
        <f>SUBSTITUTE("Sp.mat: 0.00%",".",IF(VALUE("1.2")=1.2,".",","),2)</f>
        <v>Sp.mat: 0.00%</v>
      </c>
      <c r="F219" s="31" t="str">
        <f>SUBSTITUTE("Sp.man: 0.00%",".",IF(VALUE("1.2")=1.2,".",","),2)</f>
        <v>Sp.man: 0.00%</v>
      </c>
      <c r="G219" s="31" t="str">
        <f>SUBSTITUTE("Sp.uti: 0.00%",".",IF(VALUE("1.2")=1.2,".",","),2)</f>
        <v>Sp.uti: 0.00%</v>
      </c>
    </row>
    <row r="220" spans="1:9" x14ac:dyDescent="0.25">
      <c r="A220" s="54" t="s">
        <v>1636</v>
      </c>
      <c r="B220" s="55"/>
      <c r="C220" s="55"/>
      <c r="D220" s="55"/>
      <c r="E220" s="55"/>
      <c r="F220" s="55"/>
      <c r="G220" s="55"/>
    </row>
    <row r="221" spans="1:9" x14ac:dyDescent="0.25">
      <c r="A221" s="55"/>
      <c r="B221" s="55"/>
      <c r="C221" s="55"/>
      <c r="D221" s="55"/>
      <c r="E221" s="55"/>
      <c r="F221" s="55"/>
      <c r="G221" s="55"/>
    </row>
    <row r="222" spans="1:9" x14ac:dyDescent="0.25">
      <c r="A222" s="52" t="s">
        <v>27</v>
      </c>
      <c r="B222" s="53"/>
      <c r="C222" s="53"/>
      <c r="D222" s="53"/>
      <c r="E222" s="53"/>
      <c r="F222" s="53"/>
      <c r="G222" s="53"/>
      <c r="H222" s="33"/>
      <c r="I222" s="34"/>
    </row>
    <row r="223" spans="1:9" x14ac:dyDescent="0.25">
      <c r="B223" s="2">
        <v>42</v>
      </c>
      <c r="C223" s="3" t="s">
        <v>1637</v>
      </c>
      <c r="D223" s="5" t="s">
        <v>76</v>
      </c>
      <c r="G223" s="6">
        <v>4</v>
      </c>
    </row>
    <row r="224" spans="1:9" x14ac:dyDescent="0.25">
      <c r="D224" s="31" t="str">
        <f>SUBSTITUTE("Sp.mat: -100.00%",".",IF(VALUE("1.2")=1.2,".",","),2)</f>
        <v>Sp.mat: -100.00%</v>
      </c>
      <c r="F224" s="31" t="str">
        <f>SUBSTITUTE("Sp.man: 0.00%",".",IF(VALUE("1.2")=1.2,".",","),2)</f>
        <v>Sp.man: 0.00%</v>
      </c>
      <c r="G224" s="31" t="str">
        <f>SUBSTITUTE("Sp.uti: -100.00%",".",IF(VALUE("1.2")=1.2,".",","),2)</f>
        <v>Sp.uti: -100.00%</v>
      </c>
    </row>
    <row r="225" spans="1:9" x14ac:dyDescent="0.25">
      <c r="A225" s="54" t="s">
        <v>1638</v>
      </c>
      <c r="B225" s="55"/>
      <c r="C225" s="55"/>
      <c r="D225" s="55"/>
      <c r="E225" s="55"/>
      <c r="F225" s="55"/>
      <c r="G225" s="55"/>
    </row>
    <row r="226" spans="1:9" x14ac:dyDescent="0.25">
      <c r="A226" s="55"/>
      <c r="B226" s="55"/>
      <c r="C226" s="55"/>
      <c r="D226" s="55"/>
      <c r="E226" s="55"/>
      <c r="F226" s="55"/>
      <c r="G226" s="55"/>
    </row>
    <row r="227" spans="1:9" x14ac:dyDescent="0.25">
      <c r="A227" s="52" t="s">
        <v>195</v>
      </c>
      <c r="B227" s="53"/>
      <c r="C227" s="53"/>
      <c r="D227" s="53"/>
      <c r="E227" s="53"/>
      <c r="F227" s="53"/>
      <c r="G227" s="53"/>
      <c r="H227" s="33"/>
      <c r="I227" s="34"/>
    </row>
    <row r="228" spans="1:9" x14ac:dyDescent="0.25">
      <c r="B228" s="2">
        <v>43</v>
      </c>
      <c r="C228" s="3" t="s">
        <v>1639</v>
      </c>
      <c r="D228" s="5" t="s">
        <v>76</v>
      </c>
      <c r="G228" s="6">
        <v>4</v>
      </c>
    </row>
    <row r="229" spans="1:9" x14ac:dyDescent="0.25">
      <c r="D229" s="31" t="str">
        <f>SUBSTITUTE("Sp.mat: 0.00%",".",IF(VALUE("1.2")=1.2,".",","),2)</f>
        <v>Sp.mat: 0.00%</v>
      </c>
      <c r="F229" s="31" t="str">
        <f>SUBSTITUTE("Sp.man: 0.00%",".",IF(VALUE("1.2")=1.2,".",","),2)</f>
        <v>Sp.man: 0.00%</v>
      </c>
      <c r="G229" s="31" t="str">
        <f>SUBSTITUTE("Sp.uti: 0.00%",".",IF(VALUE("1.2")=1.2,".",","),2)</f>
        <v>Sp.uti: 0.00%</v>
      </c>
    </row>
    <row r="230" spans="1:9" x14ac:dyDescent="0.25">
      <c r="A230" s="54" t="s">
        <v>1640</v>
      </c>
      <c r="B230" s="55"/>
      <c r="C230" s="55"/>
      <c r="D230" s="55"/>
      <c r="E230" s="55"/>
      <c r="F230" s="55"/>
      <c r="G230" s="55"/>
    </row>
    <row r="231" spans="1:9" x14ac:dyDescent="0.25">
      <c r="A231" s="55"/>
      <c r="B231" s="55"/>
      <c r="C231" s="55"/>
      <c r="D231" s="55"/>
      <c r="E231" s="55"/>
      <c r="F231" s="55"/>
      <c r="G231" s="55"/>
    </row>
    <row r="232" spans="1:9" x14ac:dyDescent="0.25">
      <c r="A232" s="52" t="s">
        <v>27</v>
      </c>
      <c r="B232" s="53"/>
      <c r="C232" s="53"/>
      <c r="D232" s="53"/>
      <c r="E232" s="53"/>
      <c r="F232" s="53"/>
      <c r="G232" s="53"/>
      <c r="H232" s="33"/>
      <c r="I232" s="34"/>
    </row>
    <row r="233" spans="1:9" x14ac:dyDescent="0.25">
      <c r="B233" s="2">
        <v>44</v>
      </c>
      <c r="C233" s="3" t="s">
        <v>1441</v>
      </c>
      <c r="D233" s="5" t="s">
        <v>76</v>
      </c>
      <c r="G233" s="6">
        <v>454</v>
      </c>
    </row>
    <row r="234" spans="1:9" x14ac:dyDescent="0.25">
      <c r="D234" s="31" t="str">
        <f>SUBSTITUTE("Sp.mat: 0.00%",".",IF(VALUE("1.2")=1.2,".",","),2)</f>
        <v>Sp.mat: 0.00%</v>
      </c>
      <c r="F234" s="31" t="str">
        <f>SUBSTITUTE("Sp.man: 0.00%",".",IF(VALUE("1.2")=1.2,".",","),2)</f>
        <v>Sp.man: 0.00%</v>
      </c>
      <c r="G234" s="31" t="str">
        <f>SUBSTITUTE("Sp.uti: 0.00%",".",IF(VALUE("1.2")=1.2,".",","),2)</f>
        <v>Sp.uti: 0.00%</v>
      </c>
    </row>
    <row r="235" spans="1:9" x14ac:dyDescent="0.25">
      <c r="A235" s="54" t="s">
        <v>1442</v>
      </c>
      <c r="B235" s="55"/>
      <c r="C235" s="55"/>
      <c r="D235" s="55"/>
      <c r="E235" s="55"/>
      <c r="F235" s="55"/>
      <c r="G235" s="55"/>
    </row>
    <row r="236" spans="1:9" x14ac:dyDescent="0.25">
      <c r="A236" s="55"/>
      <c r="B236" s="55"/>
      <c r="C236" s="55"/>
      <c r="D236" s="55"/>
      <c r="E236" s="55"/>
      <c r="F236" s="55"/>
      <c r="G236" s="55"/>
    </row>
    <row r="237" spans="1:9" x14ac:dyDescent="0.25">
      <c r="A237" s="52" t="s">
        <v>27</v>
      </c>
      <c r="B237" s="53"/>
      <c r="C237" s="53"/>
      <c r="D237" s="53"/>
      <c r="E237" s="53"/>
      <c r="F237" s="53"/>
      <c r="G237" s="53"/>
      <c r="H237" s="33"/>
      <c r="I237" s="34"/>
    </row>
    <row r="238" spans="1:9" x14ac:dyDescent="0.25">
      <c r="B238" s="2">
        <v>45</v>
      </c>
      <c r="C238" s="3" t="s">
        <v>1443</v>
      </c>
      <c r="D238" s="5" t="s">
        <v>76</v>
      </c>
      <c r="G238" s="6">
        <v>679</v>
      </c>
    </row>
    <row r="239" spans="1:9" x14ac:dyDescent="0.25">
      <c r="D239" s="31" t="str">
        <f>SUBSTITUTE("Sp.mat: 0.00%",".",IF(VALUE("1.2")=1.2,".",","),2)</f>
        <v>Sp.mat: 0.00%</v>
      </c>
      <c r="F239" s="31" t="str">
        <f>SUBSTITUTE("Sp.man: 0.00%",".",IF(VALUE("1.2")=1.2,".",","),2)</f>
        <v>Sp.man: 0.00%</v>
      </c>
      <c r="G239" s="31" t="str">
        <f>SUBSTITUTE("Sp.uti: 0.00%",".",IF(VALUE("1.2")=1.2,".",","),2)</f>
        <v>Sp.uti: 0.00%</v>
      </c>
    </row>
    <row r="240" spans="1:9" x14ac:dyDescent="0.25">
      <c r="A240" s="54" t="s">
        <v>1444</v>
      </c>
      <c r="B240" s="55"/>
      <c r="C240" s="55"/>
      <c r="D240" s="55"/>
      <c r="E240" s="55"/>
      <c r="F240" s="55"/>
      <c r="G240" s="55"/>
    </row>
    <row r="241" spans="1:9" x14ac:dyDescent="0.25">
      <c r="A241" s="55"/>
      <c r="B241" s="55"/>
      <c r="C241" s="55"/>
      <c r="D241" s="55"/>
      <c r="E241" s="55"/>
      <c r="F241" s="55"/>
      <c r="G241" s="55"/>
    </row>
    <row r="242" spans="1:9" x14ac:dyDescent="0.25">
      <c r="A242" s="52" t="s">
        <v>27</v>
      </c>
      <c r="B242" s="53"/>
      <c r="C242" s="53"/>
      <c r="D242" s="53"/>
      <c r="E242" s="53"/>
      <c r="F242" s="53"/>
      <c r="G242" s="53"/>
      <c r="H242" s="33"/>
      <c r="I242" s="34"/>
    </row>
    <row r="243" spans="1:9" x14ac:dyDescent="0.25">
      <c r="B243" s="2">
        <v>46</v>
      </c>
      <c r="C243" s="3" t="s">
        <v>1445</v>
      </c>
      <c r="D243" s="5" t="s">
        <v>52</v>
      </c>
      <c r="G243" s="6">
        <v>460</v>
      </c>
    </row>
    <row r="244" spans="1:9" x14ac:dyDescent="0.25">
      <c r="D244" s="31" t="str">
        <f>SUBSTITUTE("Sp.mat: 0.00%",".",IF(VALUE("1.2")=1.2,".",","),2)</f>
        <v>Sp.mat: 0.00%</v>
      </c>
      <c r="F244" s="31" t="str">
        <f>SUBSTITUTE("Sp.man: 0.00%",".",IF(VALUE("1.2")=1.2,".",","),2)</f>
        <v>Sp.man: 0.00%</v>
      </c>
      <c r="G244" s="31" t="str">
        <f>SUBSTITUTE("Sp.uti: 0.00%",".",IF(VALUE("1.2")=1.2,".",","),2)</f>
        <v>Sp.uti: 0.00%</v>
      </c>
    </row>
    <row r="245" spans="1:9" x14ac:dyDescent="0.25">
      <c r="A245" s="54" t="s">
        <v>1446</v>
      </c>
      <c r="B245" s="55"/>
      <c r="C245" s="55"/>
      <c r="D245" s="55"/>
      <c r="E245" s="55"/>
      <c r="F245" s="55"/>
      <c r="G245" s="55"/>
    </row>
    <row r="246" spans="1:9" x14ac:dyDescent="0.25">
      <c r="A246" s="55"/>
      <c r="B246" s="55"/>
      <c r="C246" s="55"/>
      <c r="D246" s="55"/>
      <c r="E246" s="55"/>
      <c r="F246" s="55"/>
      <c r="G246" s="55"/>
    </row>
    <row r="247" spans="1:9" x14ac:dyDescent="0.25">
      <c r="A247" s="52" t="s">
        <v>27</v>
      </c>
      <c r="B247" s="53"/>
      <c r="C247" s="53"/>
      <c r="D247" s="53"/>
      <c r="E247" s="53"/>
      <c r="F247" s="53"/>
      <c r="G247" s="53"/>
      <c r="H247" s="33"/>
      <c r="I247" s="34"/>
    </row>
    <row r="248" spans="1:9" x14ac:dyDescent="0.25">
      <c r="B248" s="2">
        <v>47</v>
      </c>
      <c r="C248" s="3" t="s">
        <v>1447</v>
      </c>
      <c r="D248" s="5" t="s">
        <v>76</v>
      </c>
      <c r="G248" s="6">
        <v>59</v>
      </c>
    </row>
    <row r="249" spans="1:9" x14ac:dyDescent="0.25">
      <c r="D249" s="31" t="str">
        <f>SUBSTITUTE("Sp.mat: 0.00%",".",IF(VALUE("1.2")=1.2,".",","),2)</f>
        <v>Sp.mat: 0.00%</v>
      </c>
      <c r="F249" s="31" t="str">
        <f>SUBSTITUTE("Sp.man: 0.00%",".",IF(VALUE("1.2")=1.2,".",","),2)</f>
        <v>Sp.man: 0.00%</v>
      </c>
      <c r="G249" s="31" t="str">
        <f>SUBSTITUTE("Sp.uti: 0.00%",".",IF(VALUE("1.2")=1.2,".",","),2)</f>
        <v>Sp.uti: 0.00%</v>
      </c>
    </row>
    <row r="250" spans="1:9" x14ac:dyDescent="0.25">
      <c r="A250" s="54" t="s">
        <v>1448</v>
      </c>
      <c r="B250" s="55"/>
      <c r="C250" s="55"/>
      <c r="D250" s="55"/>
      <c r="E250" s="55"/>
      <c r="F250" s="55"/>
      <c r="G250" s="55"/>
    </row>
    <row r="251" spans="1:9" x14ac:dyDescent="0.25">
      <c r="A251" s="55"/>
      <c r="B251" s="55"/>
      <c r="C251" s="55"/>
      <c r="D251" s="55"/>
      <c r="E251" s="55"/>
      <c r="F251" s="55"/>
      <c r="G251" s="55"/>
    </row>
    <row r="252" spans="1:9" x14ac:dyDescent="0.25">
      <c r="A252" s="52" t="s">
        <v>27</v>
      </c>
      <c r="B252" s="53"/>
      <c r="C252" s="53"/>
      <c r="D252" s="53"/>
      <c r="E252" s="53"/>
      <c r="F252" s="53"/>
      <c r="G252" s="53"/>
      <c r="H252" s="33"/>
      <c r="I252" s="34"/>
    </row>
    <row r="253" spans="1:9" x14ac:dyDescent="0.25">
      <c r="B253" s="2">
        <v>48</v>
      </c>
      <c r="C253" s="3" t="s">
        <v>1610</v>
      </c>
      <c r="D253" s="5" t="s">
        <v>1611</v>
      </c>
      <c r="G253" s="6">
        <v>0.98</v>
      </c>
    </row>
    <row r="254" spans="1:9" x14ac:dyDescent="0.25">
      <c r="D254" s="31" t="str">
        <f>SUBSTITUTE("Sp.mat: 0.00%",".",IF(VALUE("1.2")=1.2,".",","),2)</f>
        <v>Sp.mat: 0.00%</v>
      </c>
      <c r="F254" s="31" t="str">
        <f>SUBSTITUTE("Sp.man: 0.00%",".",IF(VALUE("1.2")=1.2,".",","),2)</f>
        <v>Sp.man: 0.00%</v>
      </c>
      <c r="G254" s="31" t="str">
        <f>SUBSTITUTE("Sp.uti: 0.00%",".",IF(VALUE("1.2")=1.2,".",","),2)</f>
        <v>Sp.uti: 0.00%</v>
      </c>
    </row>
    <row r="255" spans="1:9" x14ac:dyDescent="0.25">
      <c r="A255" s="54" t="s">
        <v>1612</v>
      </c>
      <c r="B255" s="55"/>
      <c r="C255" s="55"/>
      <c r="D255" s="55"/>
      <c r="E255" s="55"/>
      <c r="F255" s="55"/>
      <c r="G255" s="55"/>
    </row>
    <row r="256" spans="1:9" x14ac:dyDescent="0.25">
      <c r="A256" s="55"/>
      <c r="B256" s="55"/>
      <c r="C256" s="55"/>
      <c r="D256" s="55"/>
      <c r="E256" s="55"/>
      <c r="F256" s="55"/>
      <c r="G256" s="55"/>
    </row>
    <row r="257" spans="1:9" x14ac:dyDescent="0.25">
      <c r="A257" s="56" t="s">
        <v>27</v>
      </c>
      <c r="B257" s="57"/>
      <c r="C257" s="57"/>
      <c r="D257" s="57"/>
      <c r="E257" s="57"/>
      <c r="F257" s="57"/>
      <c r="G257" s="57"/>
      <c r="H257" s="35"/>
      <c r="I257" s="36"/>
    </row>
    <row r="258" spans="1:9" x14ac:dyDescent="0.25">
      <c r="A258" s="58" t="s">
        <v>1641</v>
      </c>
      <c r="B258" s="58"/>
      <c r="C258" s="58"/>
      <c r="D258" s="58"/>
      <c r="E258" s="58"/>
      <c r="F258" s="58"/>
      <c r="G258" s="58"/>
      <c r="H258" s="58"/>
      <c r="I258" s="58"/>
    </row>
    <row r="259" spans="1:9" x14ac:dyDescent="0.25">
      <c r="B259" s="2">
        <v>49</v>
      </c>
      <c r="C259" s="3" t="s">
        <v>1642</v>
      </c>
      <c r="D259" s="5" t="s">
        <v>52</v>
      </c>
      <c r="G259" s="6">
        <v>890</v>
      </c>
    </row>
    <row r="260" spans="1:9" x14ac:dyDescent="0.25">
      <c r="D260" s="31" t="str">
        <f>SUBSTITUTE("Sp.mat: 0.00%",".",IF(VALUE("1.2")=1.2,".",","),2)</f>
        <v>Sp.mat: 0.00%</v>
      </c>
      <c r="F260" s="31" t="str">
        <f>SUBSTITUTE("Sp.man: 0.00%",".",IF(VALUE("1.2")=1.2,".",","),2)</f>
        <v>Sp.man: 0.00%</v>
      </c>
      <c r="G260" s="31" t="str">
        <f>SUBSTITUTE("Sp.uti: 0.00%",".",IF(VALUE("1.2")=1.2,".",","),2)</f>
        <v>Sp.uti: 0.00%</v>
      </c>
    </row>
    <row r="261" spans="1:9" x14ac:dyDescent="0.25">
      <c r="A261" s="54" t="s">
        <v>1643</v>
      </c>
      <c r="B261" s="55"/>
      <c r="C261" s="55"/>
      <c r="D261" s="55"/>
      <c r="E261" s="55"/>
      <c r="F261" s="55"/>
      <c r="G261" s="55"/>
    </row>
    <row r="262" spans="1:9" x14ac:dyDescent="0.25">
      <c r="A262" s="55"/>
      <c r="B262" s="55"/>
      <c r="C262" s="55"/>
      <c r="D262" s="55"/>
      <c r="E262" s="55"/>
      <c r="F262" s="55"/>
      <c r="G262" s="55"/>
    </row>
    <row r="263" spans="1:9" x14ac:dyDescent="0.25">
      <c r="A263" s="52" t="s">
        <v>27</v>
      </c>
      <c r="B263" s="53"/>
      <c r="C263" s="53"/>
      <c r="D263" s="53"/>
      <c r="E263" s="53"/>
      <c r="F263" s="53"/>
      <c r="G263" s="53"/>
      <c r="H263" s="33"/>
      <c r="I263" s="34"/>
    </row>
    <row r="264" spans="1:9" x14ac:dyDescent="0.25">
      <c r="B264" s="2">
        <v>50</v>
      </c>
      <c r="C264" s="3" t="s">
        <v>1047</v>
      </c>
      <c r="D264" s="5" t="s">
        <v>76</v>
      </c>
      <c r="G264" s="6">
        <v>14</v>
      </c>
    </row>
    <row r="265" spans="1:9" x14ac:dyDescent="0.25">
      <c r="D265" s="31" t="str">
        <f>SUBSTITUTE("Sp.mat: 0.00%",".",IF(VALUE("1.2")=1.2,".",","),2)</f>
        <v>Sp.mat: 0.00%</v>
      </c>
      <c r="F265" s="31" t="str">
        <f>SUBSTITUTE("Sp.man: 0.00%",".",IF(VALUE("1.2")=1.2,".",","),2)</f>
        <v>Sp.man: 0.00%</v>
      </c>
      <c r="G265" s="31" t="str">
        <f>SUBSTITUTE("Sp.uti: 0.00%",".",IF(VALUE("1.2")=1.2,".",","),2)</f>
        <v>Sp.uti: 0.00%</v>
      </c>
    </row>
    <row r="266" spans="1:9" x14ac:dyDescent="0.25">
      <c r="A266" s="54" t="s">
        <v>1048</v>
      </c>
      <c r="B266" s="55"/>
      <c r="C266" s="55"/>
      <c r="D266" s="55"/>
      <c r="E266" s="55"/>
      <c r="F266" s="55"/>
      <c r="G266" s="55"/>
    </row>
    <row r="267" spans="1:9" x14ac:dyDescent="0.25">
      <c r="A267" s="55"/>
      <c r="B267" s="55"/>
      <c r="C267" s="55"/>
      <c r="D267" s="55"/>
      <c r="E267" s="55"/>
      <c r="F267" s="55"/>
      <c r="G267" s="55"/>
    </row>
    <row r="268" spans="1:9" x14ac:dyDescent="0.25">
      <c r="A268" s="52" t="s">
        <v>27</v>
      </c>
      <c r="B268" s="53"/>
      <c r="C268" s="53"/>
      <c r="D268" s="53"/>
      <c r="E268" s="53"/>
      <c r="F268" s="53"/>
      <c r="G268" s="53"/>
      <c r="H268" s="33"/>
      <c r="I268" s="34"/>
    </row>
    <row r="269" spans="1:9" x14ac:dyDescent="0.25">
      <c r="B269" s="2">
        <v>51</v>
      </c>
      <c r="C269" s="3" t="s">
        <v>1644</v>
      </c>
      <c r="D269" s="5" t="s">
        <v>76</v>
      </c>
      <c r="G269" s="6">
        <v>30</v>
      </c>
    </row>
    <row r="270" spans="1:9" x14ac:dyDescent="0.25">
      <c r="D270" s="31" t="str">
        <f>SUBSTITUTE("Sp.mat: 0.00%",".",IF(VALUE("1.2")=1.2,".",","),2)</f>
        <v>Sp.mat: 0.00%</v>
      </c>
      <c r="F270" s="31" t="str">
        <f>SUBSTITUTE("Sp.man: 0.00%",".",IF(VALUE("1.2")=1.2,".",","),2)</f>
        <v>Sp.man: 0.00%</v>
      </c>
      <c r="G270" s="31" t="str">
        <f>SUBSTITUTE("Sp.uti: 0.00%",".",IF(VALUE("1.2")=1.2,".",","),2)</f>
        <v>Sp.uti: 0.00%</v>
      </c>
    </row>
    <row r="271" spans="1:9" x14ac:dyDescent="0.25">
      <c r="A271" s="54" t="s">
        <v>1645</v>
      </c>
      <c r="B271" s="55"/>
      <c r="C271" s="55"/>
      <c r="D271" s="55"/>
      <c r="E271" s="55"/>
      <c r="F271" s="55"/>
      <c r="G271" s="55"/>
    </row>
    <row r="272" spans="1:9" x14ac:dyDescent="0.25">
      <c r="A272" s="55"/>
      <c r="B272" s="55"/>
      <c r="C272" s="55"/>
      <c r="D272" s="55"/>
      <c r="E272" s="55"/>
      <c r="F272" s="55"/>
      <c r="G272" s="55"/>
    </row>
    <row r="273" spans="1:9" x14ac:dyDescent="0.25">
      <c r="A273" s="52" t="s">
        <v>27</v>
      </c>
      <c r="B273" s="53"/>
      <c r="C273" s="53"/>
      <c r="D273" s="53"/>
      <c r="E273" s="53"/>
      <c r="F273" s="53"/>
      <c r="G273" s="53"/>
      <c r="H273" s="33"/>
      <c r="I273" s="34"/>
    </row>
    <row r="274" spans="1:9" x14ac:dyDescent="0.25">
      <c r="B274" s="2">
        <v>52</v>
      </c>
      <c r="C274" s="3" t="s">
        <v>1646</v>
      </c>
      <c r="D274" s="5" t="s">
        <v>76</v>
      </c>
      <c r="G274" s="6">
        <v>30</v>
      </c>
    </row>
    <row r="275" spans="1:9" x14ac:dyDescent="0.25">
      <c r="D275" s="31" t="str">
        <f>SUBSTITUTE("Sp.mat: 0.00%",".",IF(VALUE("1.2")=1.2,".",","),2)</f>
        <v>Sp.mat: 0.00%</v>
      </c>
      <c r="F275" s="31" t="str">
        <f>SUBSTITUTE("Sp.man: 0.00%",".",IF(VALUE("1.2")=1.2,".",","),2)</f>
        <v>Sp.man: 0.00%</v>
      </c>
      <c r="G275" s="31" t="str">
        <f>SUBSTITUTE("Sp.uti: 0.00%",".",IF(VALUE("1.2")=1.2,".",","),2)</f>
        <v>Sp.uti: 0.00%</v>
      </c>
    </row>
    <row r="276" spans="1:9" x14ac:dyDescent="0.25">
      <c r="A276" s="54" t="s">
        <v>1647</v>
      </c>
      <c r="B276" s="55"/>
      <c r="C276" s="55"/>
      <c r="D276" s="55"/>
      <c r="E276" s="55"/>
      <c r="F276" s="55"/>
      <c r="G276" s="55"/>
    </row>
    <row r="277" spans="1:9" x14ac:dyDescent="0.25">
      <c r="A277" s="55"/>
      <c r="B277" s="55"/>
      <c r="C277" s="55"/>
      <c r="D277" s="55"/>
      <c r="E277" s="55"/>
      <c r="F277" s="55"/>
      <c r="G277" s="55"/>
    </row>
    <row r="278" spans="1:9" x14ac:dyDescent="0.25">
      <c r="A278" s="52" t="s">
        <v>27</v>
      </c>
      <c r="B278" s="53"/>
      <c r="C278" s="53"/>
      <c r="D278" s="53"/>
      <c r="E278" s="53"/>
      <c r="F278" s="53"/>
      <c r="G278" s="53"/>
      <c r="H278" s="33"/>
      <c r="I278" s="34"/>
    </row>
    <row r="279" spans="1:9" x14ac:dyDescent="0.25">
      <c r="B279" s="2">
        <v>53</v>
      </c>
      <c r="C279" s="3" t="s">
        <v>1648</v>
      </c>
      <c r="D279" s="5" t="s">
        <v>76</v>
      </c>
      <c r="G279" s="6">
        <v>5</v>
      </c>
    </row>
    <row r="280" spans="1:9" x14ac:dyDescent="0.25">
      <c r="D280" s="31" t="str">
        <f>SUBSTITUTE("Sp.mat: 0.00%",".",IF(VALUE("1.2")=1.2,".",","),2)</f>
        <v>Sp.mat: 0.00%</v>
      </c>
      <c r="F280" s="31" t="str">
        <f>SUBSTITUTE("Sp.man: 0.00%",".",IF(VALUE("1.2")=1.2,".",","),2)</f>
        <v>Sp.man: 0.00%</v>
      </c>
      <c r="G280" s="31" t="str">
        <f>SUBSTITUTE("Sp.uti: 0.00%",".",IF(VALUE("1.2")=1.2,".",","),2)</f>
        <v>Sp.uti: 0.00%</v>
      </c>
    </row>
    <row r="281" spans="1:9" x14ac:dyDescent="0.25">
      <c r="A281" s="54" t="s">
        <v>1649</v>
      </c>
      <c r="B281" s="55"/>
      <c r="C281" s="55"/>
      <c r="D281" s="55"/>
      <c r="E281" s="55"/>
      <c r="F281" s="55"/>
      <c r="G281" s="55"/>
    </row>
    <row r="282" spans="1:9" x14ac:dyDescent="0.25">
      <c r="A282" s="55"/>
      <c r="B282" s="55"/>
      <c r="C282" s="55"/>
      <c r="D282" s="55"/>
      <c r="E282" s="55"/>
      <c r="F282" s="55"/>
      <c r="G282" s="55"/>
    </row>
    <row r="283" spans="1:9" x14ac:dyDescent="0.25">
      <c r="A283" s="52" t="s">
        <v>27</v>
      </c>
      <c r="B283" s="53"/>
      <c r="C283" s="53"/>
      <c r="D283" s="53"/>
      <c r="E283" s="53"/>
      <c r="F283" s="53"/>
      <c r="G283" s="53"/>
      <c r="H283" s="33"/>
      <c r="I283" s="34"/>
    </row>
    <row r="284" spans="1:9" x14ac:dyDescent="0.25">
      <c r="B284" s="2">
        <v>54</v>
      </c>
      <c r="C284" s="3" t="s">
        <v>1650</v>
      </c>
      <c r="D284" s="5" t="s">
        <v>76</v>
      </c>
      <c r="G284" s="6">
        <v>2</v>
      </c>
    </row>
    <row r="285" spans="1:9" x14ac:dyDescent="0.25">
      <c r="D285" s="31" t="str">
        <f>SUBSTITUTE("Sp.mat: 0.00%",".",IF(VALUE("1.2")=1.2,".",","),2)</f>
        <v>Sp.mat: 0.00%</v>
      </c>
      <c r="F285" s="31" t="str">
        <f>SUBSTITUTE("Sp.man: 0.00%",".",IF(VALUE("1.2")=1.2,".",","),2)</f>
        <v>Sp.man: 0.00%</v>
      </c>
      <c r="G285" s="31" t="str">
        <f>SUBSTITUTE("Sp.uti: 0.00%",".",IF(VALUE("1.2")=1.2,".",","),2)</f>
        <v>Sp.uti: 0.00%</v>
      </c>
    </row>
    <row r="286" spans="1:9" x14ac:dyDescent="0.25">
      <c r="A286" s="54" t="s">
        <v>1651</v>
      </c>
      <c r="B286" s="55"/>
      <c r="C286" s="55"/>
      <c r="D286" s="55"/>
      <c r="E286" s="55"/>
      <c r="F286" s="55"/>
      <c r="G286" s="55"/>
    </row>
    <row r="287" spans="1:9" x14ac:dyDescent="0.25">
      <c r="A287" s="55"/>
      <c r="B287" s="55"/>
      <c r="C287" s="55"/>
      <c r="D287" s="55"/>
      <c r="E287" s="55"/>
      <c r="F287" s="55"/>
      <c r="G287" s="55"/>
    </row>
    <row r="288" spans="1:9" x14ac:dyDescent="0.25">
      <c r="A288" s="52" t="s">
        <v>27</v>
      </c>
      <c r="B288" s="53"/>
      <c r="C288" s="53"/>
      <c r="D288" s="53"/>
      <c r="E288" s="53"/>
      <c r="F288" s="53"/>
      <c r="G288" s="53"/>
      <c r="H288" s="33"/>
      <c r="I288" s="34"/>
    </row>
    <row r="289" spans="1:9" x14ac:dyDescent="0.25">
      <c r="B289" s="2">
        <v>55</v>
      </c>
      <c r="C289" s="3" t="s">
        <v>1652</v>
      </c>
      <c r="D289" s="5" t="s">
        <v>76</v>
      </c>
      <c r="G289" s="6">
        <v>3</v>
      </c>
    </row>
    <row r="290" spans="1:9" x14ac:dyDescent="0.25">
      <c r="D290" s="31" t="str">
        <f>SUBSTITUTE("Sp.mat: 0.00%",".",IF(VALUE("1.2")=1.2,".",","),2)</f>
        <v>Sp.mat: 0.00%</v>
      </c>
      <c r="F290" s="31" t="str">
        <f>SUBSTITUTE("Sp.man: 0.00%",".",IF(VALUE("1.2")=1.2,".",","),2)</f>
        <v>Sp.man: 0.00%</v>
      </c>
      <c r="G290" s="31" t="str">
        <f>SUBSTITUTE("Sp.uti: 0.00%",".",IF(VALUE("1.2")=1.2,".",","),2)</f>
        <v>Sp.uti: 0.00%</v>
      </c>
    </row>
    <row r="291" spans="1:9" x14ac:dyDescent="0.25">
      <c r="A291" s="54" t="s">
        <v>1653</v>
      </c>
      <c r="B291" s="55"/>
      <c r="C291" s="55"/>
      <c r="D291" s="55"/>
      <c r="E291" s="55"/>
      <c r="F291" s="55"/>
      <c r="G291" s="55"/>
    </row>
    <row r="292" spans="1:9" x14ac:dyDescent="0.25">
      <c r="A292" s="55"/>
      <c r="B292" s="55"/>
      <c r="C292" s="55"/>
      <c r="D292" s="55"/>
      <c r="E292" s="55"/>
      <c r="F292" s="55"/>
      <c r="G292" s="55"/>
    </row>
    <row r="293" spans="1:9" x14ac:dyDescent="0.25">
      <c r="A293" s="52" t="s">
        <v>27</v>
      </c>
      <c r="B293" s="53"/>
      <c r="C293" s="53"/>
      <c r="D293" s="53"/>
      <c r="E293" s="53"/>
      <c r="F293" s="53"/>
      <c r="G293" s="53"/>
      <c r="H293" s="33"/>
      <c r="I293" s="34"/>
    </row>
    <row r="294" spans="1:9" x14ac:dyDescent="0.25">
      <c r="B294" s="2">
        <v>56</v>
      </c>
      <c r="C294" s="3" t="s">
        <v>1654</v>
      </c>
      <c r="D294" s="5" t="s">
        <v>76</v>
      </c>
      <c r="G294" s="6">
        <v>2</v>
      </c>
    </row>
    <row r="295" spans="1:9" x14ac:dyDescent="0.25">
      <c r="D295" s="31" t="str">
        <f>SUBSTITUTE("Sp.mat: 0.00%",".",IF(VALUE("1.2")=1.2,".",","),2)</f>
        <v>Sp.mat: 0.00%</v>
      </c>
      <c r="F295" s="31" t="str">
        <f>SUBSTITUTE("Sp.man: 0.00%",".",IF(VALUE("1.2")=1.2,".",","),2)</f>
        <v>Sp.man: 0.00%</v>
      </c>
      <c r="G295" s="31" t="str">
        <f>SUBSTITUTE("Sp.uti: 0.00%",".",IF(VALUE("1.2")=1.2,".",","),2)</f>
        <v>Sp.uti: 0.00%</v>
      </c>
    </row>
    <row r="296" spans="1:9" x14ac:dyDescent="0.25">
      <c r="A296" s="54" t="s">
        <v>1655</v>
      </c>
      <c r="B296" s="55"/>
      <c r="C296" s="55"/>
      <c r="D296" s="55"/>
      <c r="E296" s="55"/>
      <c r="F296" s="55"/>
      <c r="G296" s="55"/>
    </row>
    <row r="297" spans="1:9" x14ac:dyDescent="0.25">
      <c r="A297" s="55"/>
      <c r="B297" s="55"/>
      <c r="C297" s="55"/>
      <c r="D297" s="55"/>
      <c r="E297" s="55"/>
      <c r="F297" s="55"/>
      <c r="G297" s="55"/>
    </row>
    <row r="298" spans="1:9" x14ac:dyDescent="0.25">
      <c r="A298" s="52" t="s">
        <v>27</v>
      </c>
      <c r="B298" s="53"/>
      <c r="C298" s="53"/>
      <c r="D298" s="53"/>
      <c r="E298" s="53"/>
      <c r="F298" s="53"/>
      <c r="G298" s="53"/>
      <c r="H298" s="33"/>
      <c r="I298" s="34"/>
    </row>
    <row r="299" spans="1:9" x14ac:dyDescent="0.25">
      <c r="B299" s="2">
        <v>57</v>
      </c>
      <c r="C299" s="3" t="s">
        <v>1656</v>
      </c>
      <c r="D299" s="5" t="s">
        <v>76</v>
      </c>
      <c r="G299" s="6">
        <v>2</v>
      </c>
    </row>
    <row r="300" spans="1:9" x14ac:dyDescent="0.25">
      <c r="D300" s="31" t="str">
        <f>SUBSTITUTE("Sp.mat: 0.00%",".",IF(VALUE("1.2")=1.2,".",","),2)</f>
        <v>Sp.mat: 0.00%</v>
      </c>
      <c r="F300" s="31" t="str">
        <f>SUBSTITUTE("Sp.man: 0.00%",".",IF(VALUE("1.2")=1.2,".",","),2)</f>
        <v>Sp.man: 0.00%</v>
      </c>
      <c r="G300" s="31" t="str">
        <f>SUBSTITUTE("Sp.uti: 0.00%",".",IF(VALUE("1.2")=1.2,".",","),2)</f>
        <v>Sp.uti: 0.00%</v>
      </c>
    </row>
    <row r="301" spans="1:9" x14ac:dyDescent="0.25">
      <c r="A301" s="54" t="s">
        <v>1657</v>
      </c>
      <c r="B301" s="55"/>
      <c r="C301" s="55"/>
      <c r="D301" s="55"/>
      <c r="E301" s="55"/>
      <c r="F301" s="55"/>
      <c r="G301" s="55"/>
    </row>
    <row r="302" spans="1:9" x14ac:dyDescent="0.25">
      <c r="A302" s="55"/>
      <c r="B302" s="55"/>
      <c r="C302" s="55"/>
      <c r="D302" s="55"/>
      <c r="E302" s="55"/>
      <c r="F302" s="55"/>
      <c r="G302" s="55"/>
    </row>
    <row r="303" spans="1:9" x14ac:dyDescent="0.25">
      <c r="A303" s="52" t="s">
        <v>27</v>
      </c>
      <c r="B303" s="53"/>
      <c r="C303" s="53"/>
      <c r="D303" s="53"/>
      <c r="E303" s="53"/>
      <c r="F303" s="53"/>
      <c r="G303" s="53"/>
      <c r="H303" s="33"/>
      <c r="I303" s="34"/>
    </row>
    <row r="304" spans="1:9" x14ac:dyDescent="0.25">
      <c r="B304" s="2">
        <v>58</v>
      </c>
      <c r="C304" s="3" t="s">
        <v>1658</v>
      </c>
      <c r="D304" s="5" t="s">
        <v>76</v>
      </c>
      <c r="G304" s="6">
        <v>2</v>
      </c>
    </row>
    <row r="305" spans="1:9" x14ac:dyDescent="0.25">
      <c r="D305" s="31" t="str">
        <f>SUBSTITUTE("Sp.mat: 0.00%",".",IF(VALUE("1.2")=1.2,".",","),2)</f>
        <v>Sp.mat: 0.00%</v>
      </c>
      <c r="F305" s="31" t="str">
        <f>SUBSTITUTE("Sp.man: 0.00%",".",IF(VALUE("1.2")=1.2,".",","),2)</f>
        <v>Sp.man: 0.00%</v>
      </c>
      <c r="G305" s="31" t="str">
        <f>SUBSTITUTE("Sp.uti: 0.00%",".",IF(VALUE("1.2")=1.2,".",","),2)</f>
        <v>Sp.uti: 0.00%</v>
      </c>
    </row>
    <row r="306" spans="1:9" x14ac:dyDescent="0.25">
      <c r="A306" s="54" t="s">
        <v>1659</v>
      </c>
      <c r="B306" s="55"/>
      <c r="C306" s="55"/>
      <c r="D306" s="55"/>
      <c r="E306" s="55"/>
      <c r="F306" s="55"/>
      <c r="G306" s="55"/>
    </row>
    <row r="307" spans="1:9" x14ac:dyDescent="0.25">
      <c r="A307" s="55"/>
      <c r="B307" s="55"/>
      <c r="C307" s="55"/>
      <c r="D307" s="55"/>
      <c r="E307" s="55"/>
      <c r="F307" s="55"/>
      <c r="G307" s="55"/>
    </row>
    <row r="308" spans="1:9" x14ac:dyDescent="0.25">
      <c r="A308" s="52" t="s">
        <v>27</v>
      </c>
      <c r="B308" s="53"/>
      <c r="C308" s="53"/>
      <c r="D308" s="53"/>
      <c r="E308" s="53"/>
      <c r="F308" s="53"/>
      <c r="G308" s="53"/>
      <c r="H308" s="33"/>
      <c r="I308" s="34"/>
    </row>
    <row r="309" spans="1:9" x14ac:dyDescent="0.25">
      <c r="B309" s="2">
        <v>59</v>
      </c>
      <c r="C309" s="3" t="s">
        <v>1660</v>
      </c>
      <c r="D309" s="5" t="s">
        <v>76</v>
      </c>
      <c r="G309" s="6">
        <v>2</v>
      </c>
    </row>
    <row r="310" spans="1:9" x14ac:dyDescent="0.25">
      <c r="D310" s="31" t="str">
        <f>SUBSTITUTE("Sp.mat: 0.00%",".",IF(VALUE("1.2")=1.2,".",","),2)</f>
        <v>Sp.mat: 0.00%</v>
      </c>
      <c r="F310" s="31" t="str">
        <f>SUBSTITUTE("Sp.man: 0.00%",".",IF(VALUE("1.2")=1.2,".",","),2)</f>
        <v>Sp.man: 0.00%</v>
      </c>
      <c r="G310" s="31" t="str">
        <f>SUBSTITUTE("Sp.uti: 0.00%",".",IF(VALUE("1.2")=1.2,".",","),2)</f>
        <v>Sp.uti: 0.00%</v>
      </c>
    </row>
    <row r="311" spans="1:9" x14ac:dyDescent="0.25">
      <c r="A311" s="54" t="s">
        <v>1661</v>
      </c>
      <c r="B311" s="55"/>
      <c r="C311" s="55"/>
      <c r="D311" s="55"/>
      <c r="E311" s="55"/>
      <c r="F311" s="55"/>
      <c r="G311" s="55"/>
    </row>
    <row r="312" spans="1:9" x14ac:dyDescent="0.25">
      <c r="A312" s="55"/>
      <c r="B312" s="55"/>
      <c r="C312" s="55"/>
      <c r="D312" s="55"/>
      <c r="E312" s="55"/>
      <c r="F312" s="55"/>
      <c r="G312" s="55"/>
    </row>
    <row r="313" spans="1:9" x14ac:dyDescent="0.25">
      <c r="A313" s="52" t="s">
        <v>27</v>
      </c>
      <c r="B313" s="53"/>
      <c r="C313" s="53"/>
      <c r="D313" s="53"/>
      <c r="E313" s="53"/>
      <c r="F313" s="53"/>
      <c r="G313" s="53"/>
      <c r="H313" s="33"/>
      <c r="I313" s="34"/>
    </row>
    <row r="314" spans="1:9" x14ac:dyDescent="0.25">
      <c r="B314" s="2">
        <v>60</v>
      </c>
      <c r="C314" s="3" t="s">
        <v>1644</v>
      </c>
      <c r="D314" s="5" t="s">
        <v>76</v>
      </c>
      <c r="G314" s="6">
        <v>2</v>
      </c>
    </row>
    <row r="315" spans="1:9" x14ac:dyDescent="0.25">
      <c r="D315" s="31" t="str">
        <f>SUBSTITUTE("Sp.mat: 0.00%",".",IF(VALUE("1.2")=1.2,".",","),2)</f>
        <v>Sp.mat: 0.00%</v>
      </c>
      <c r="F315" s="31" t="str">
        <f>SUBSTITUTE("Sp.man: 0.00%",".",IF(VALUE("1.2")=1.2,".",","),2)</f>
        <v>Sp.man: 0.00%</v>
      </c>
      <c r="G315" s="31" t="str">
        <f>SUBSTITUTE("Sp.uti: 0.00%",".",IF(VALUE("1.2")=1.2,".",","),2)</f>
        <v>Sp.uti: 0.00%</v>
      </c>
    </row>
    <row r="316" spans="1:9" x14ac:dyDescent="0.25">
      <c r="A316" s="54" t="s">
        <v>1645</v>
      </c>
      <c r="B316" s="55"/>
      <c r="C316" s="55"/>
      <c r="D316" s="55"/>
      <c r="E316" s="55"/>
      <c r="F316" s="55"/>
      <c r="G316" s="55"/>
    </row>
    <row r="317" spans="1:9" x14ac:dyDescent="0.25">
      <c r="A317" s="55"/>
      <c r="B317" s="55"/>
      <c r="C317" s="55"/>
      <c r="D317" s="55"/>
      <c r="E317" s="55"/>
      <c r="F317" s="55"/>
      <c r="G317" s="55"/>
    </row>
    <row r="318" spans="1:9" x14ac:dyDescent="0.25">
      <c r="A318" s="52" t="s">
        <v>27</v>
      </c>
      <c r="B318" s="53"/>
      <c r="C318" s="53"/>
      <c r="D318" s="53"/>
      <c r="E318" s="53"/>
      <c r="F318" s="53"/>
      <c r="G318" s="53"/>
      <c r="H318" s="33"/>
      <c r="I318" s="34"/>
    </row>
    <row r="319" spans="1:9" x14ac:dyDescent="0.25">
      <c r="B319" s="2">
        <v>61</v>
      </c>
      <c r="C319" s="3" t="s">
        <v>1662</v>
      </c>
      <c r="D319" s="5" t="s">
        <v>76</v>
      </c>
      <c r="G319" s="6">
        <v>2</v>
      </c>
    </row>
    <row r="320" spans="1:9" x14ac:dyDescent="0.25">
      <c r="D320" s="31" t="str">
        <f>SUBSTITUTE("Sp.mat: 0.00%",".",IF(VALUE("1.2")=1.2,".",","),2)</f>
        <v>Sp.mat: 0.00%</v>
      </c>
      <c r="F320" s="31" t="str">
        <f>SUBSTITUTE("Sp.man: 0.00%",".",IF(VALUE("1.2")=1.2,".",","),2)</f>
        <v>Sp.man: 0.00%</v>
      </c>
      <c r="G320" s="31" t="str">
        <f>SUBSTITUTE("Sp.uti: 0.00%",".",IF(VALUE("1.2")=1.2,".",","),2)</f>
        <v>Sp.uti: 0.00%</v>
      </c>
    </row>
    <row r="321" spans="1:9" x14ac:dyDescent="0.25">
      <c r="A321" s="54" t="s">
        <v>1663</v>
      </c>
      <c r="B321" s="55"/>
      <c r="C321" s="55"/>
      <c r="D321" s="55"/>
      <c r="E321" s="55"/>
      <c r="F321" s="55"/>
      <c r="G321" s="55"/>
    </row>
    <row r="322" spans="1:9" x14ac:dyDescent="0.25">
      <c r="A322" s="55"/>
      <c r="B322" s="55"/>
      <c r="C322" s="55"/>
      <c r="D322" s="55"/>
      <c r="E322" s="55"/>
      <c r="F322" s="55"/>
      <c r="G322" s="55"/>
    </row>
    <row r="323" spans="1:9" x14ac:dyDescent="0.25">
      <c r="A323" s="52" t="s">
        <v>27</v>
      </c>
      <c r="B323" s="53"/>
      <c r="C323" s="53"/>
      <c r="D323" s="53"/>
      <c r="E323" s="53"/>
      <c r="F323" s="53"/>
      <c r="G323" s="53"/>
      <c r="H323" s="33"/>
      <c r="I323" s="34"/>
    </row>
    <row r="324" spans="1:9" x14ac:dyDescent="0.25">
      <c r="B324" s="2">
        <v>62</v>
      </c>
      <c r="C324" s="3" t="s">
        <v>1591</v>
      </c>
      <c r="D324" s="5" t="s">
        <v>76</v>
      </c>
      <c r="G324" s="6">
        <v>1</v>
      </c>
    </row>
    <row r="325" spans="1:9" x14ac:dyDescent="0.25">
      <c r="D325" s="31" t="str">
        <f>SUBSTITUTE("Sp.mat: 0.00%",".",IF(VALUE("1.2")=1.2,".",","),2)</f>
        <v>Sp.mat: 0.00%</v>
      </c>
      <c r="F325" s="31" t="str">
        <f>SUBSTITUTE("Sp.man: 0.00%",".",IF(VALUE("1.2")=1.2,".",","),2)</f>
        <v>Sp.man: 0.00%</v>
      </c>
      <c r="G325" s="31" t="str">
        <f>SUBSTITUTE("Sp.uti: 0.00%",".",IF(VALUE("1.2")=1.2,".",","),2)</f>
        <v>Sp.uti: 0.00%</v>
      </c>
    </row>
    <row r="326" spans="1:9" x14ac:dyDescent="0.25">
      <c r="A326" s="54" t="s">
        <v>1664</v>
      </c>
      <c r="B326" s="55"/>
      <c r="C326" s="55"/>
      <c r="D326" s="55"/>
      <c r="E326" s="55"/>
      <c r="F326" s="55"/>
      <c r="G326" s="55"/>
    </row>
    <row r="327" spans="1:9" x14ac:dyDescent="0.25">
      <c r="A327" s="55"/>
      <c r="B327" s="55"/>
      <c r="C327" s="55"/>
      <c r="D327" s="55"/>
      <c r="E327" s="55"/>
      <c r="F327" s="55"/>
      <c r="G327" s="55"/>
    </row>
    <row r="328" spans="1:9" x14ac:dyDescent="0.25">
      <c r="A328" s="52" t="s">
        <v>195</v>
      </c>
      <c r="B328" s="53"/>
      <c r="C328" s="53"/>
      <c r="D328" s="53"/>
      <c r="E328" s="53"/>
      <c r="F328" s="53"/>
      <c r="G328" s="53"/>
      <c r="H328" s="33"/>
      <c r="I328" s="34"/>
    </row>
    <row r="329" spans="1:9" x14ac:dyDescent="0.25">
      <c r="B329" s="2">
        <v>63</v>
      </c>
      <c r="C329" s="3" t="s">
        <v>1665</v>
      </c>
      <c r="D329" s="5" t="s">
        <v>76</v>
      </c>
      <c r="G329" s="6">
        <v>1</v>
      </c>
    </row>
    <row r="330" spans="1:9" x14ac:dyDescent="0.25">
      <c r="D330" s="31" t="str">
        <f>SUBSTITUTE("Sp.mat: 0.00%",".",IF(VALUE("1.2")=1.2,".",","),2)</f>
        <v>Sp.mat: 0.00%</v>
      </c>
      <c r="F330" s="31" t="str">
        <f>SUBSTITUTE("Sp.man: 0.00%",".",IF(VALUE("1.2")=1.2,".",","),2)</f>
        <v>Sp.man: 0.00%</v>
      </c>
      <c r="G330" s="31" t="str">
        <f>SUBSTITUTE("Sp.uti: 0.00%",".",IF(VALUE("1.2")=1.2,".",","),2)</f>
        <v>Sp.uti: 0.00%</v>
      </c>
    </row>
    <row r="331" spans="1:9" x14ac:dyDescent="0.25">
      <c r="A331" s="54" t="s">
        <v>1666</v>
      </c>
      <c r="B331" s="55"/>
      <c r="C331" s="55"/>
      <c r="D331" s="55"/>
      <c r="E331" s="55"/>
      <c r="F331" s="55"/>
      <c r="G331" s="55"/>
    </row>
    <row r="332" spans="1:9" x14ac:dyDescent="0.25">
      <c r="A332" s="55"/>
      <c r="B332" s="55"/>
      <c r="C332" s="55"/>
      <c r="D332" s="55"/>
      <c r="E332" s="55"/>
      <c r="F332" s="55"/>
      <c r="G332" s="55"/>
    </row>
    <row r="333" spans="1:9" x14ac:dyDescent="0.25">
      <c r="A333" s="52" t="s">
        <v>27</v>
      </c>
      <c r="B333" s="53"/>
      <c r="C333" s="53"/>
      <c r="D333" s="53"/>
      <c r="E333" s="53"/>
      <c r="F333" s="53"/>
      <c r="G333" s="53"/>
      <c r="H333" s="33"/>
      <c r="I333" s="34"/>
    </row>
    <row r="334" spans="1:9" x14ac:dyDescent="0.25">
      <c r="B334" s="2">
        <v>64</v>
      </c>
      <c r="C334" s="3" t="s">
        <v>1667</v>
      </c>
      <c r="D334" s="5" t="s">
        <v>76</v>
      </c>
      <c r="G334" s="6">
        <v>184</v>
      </c>
    </row>
    <row r="335" spans="1:9" x14ac:dyDescent="0.25">
      <c r="D335" s="31" t="str">
        <f>SUBSTITUTE("Sp.mat: 0.00%",".",IF(VALUE("1.2")=1.2,".",","),2)</f>
        <v>Sp.mat: 0.00%</v>
      </c>
      <c r="F335" s="31" t="str">
        <f>SUBSTITUTE("Sp.man: -70.00%",".",IF(VALUE("1.2")=1.2,".",","),2)</f>
        <v>Sp.man: -70.00%</v>
      </c>
      <c r="G335" s="31" t="str">
        <f>SUBSTITUTE("Sp.uti: 0.00%",".",IF(VALUE("1.2")=1.2,".",","),2)</f>
        <v>Sp.uti: 0.00%</v>
      </c>
    </row>
    <row r="336" spans="1:9" x14ac:dyDescent="0.25">
      <c r="A336" s="54" t="s">
        <v>1668</v>
      </c>
      <c r="B336" s="55"/>
      <c r="C336" s="55"/>
      <c r="D336" s="55"/>
      <c r="E336" s="55"/>
      <c r="F336" s="55"/>
      <c r="G336" s="55"/>
    </row>
    <row r="337" spans="1:9" x14ac:dyDescent="0.25">
      <c r="A337" s="55"/>
      <c r="B337" s="55"/>
      <c r="C337" s="55"/>
      <c r="D337" s="55"/>
      <c r="E337" s="55"/>
      <c r="F337" s="55"/>
      <c r="G337" s="55"/>
    </row>
    <row r="338" spans="1:9" x14ac:dyDescent="0.25">
      <c r="A338" s="52" t="s">
        <v>27</v>
      </c>
      <c r="B338" s="53"/>
      <c r="C338" s="53"/>
      <c r="D338" s="53"/>
      <c r="E338" s="53"/>
      <c r="F338" s="53"/>
      <c r="G338" s="53"/>
      <c r="H338" s="33"/>
      <c r="I338" s="34"/>
    </row>
    <row r="339" spans="1:9" x14ac:dyDescent="0.25">
      <c r="B339" s="2">
        <v>65</v>
      </c>
      <c r="C339" s="3" t="s">
        <v>1669</v>
      </c>
      <c r="D339" s="5" t="s">
        <v>76</v>
      </c>
      <c r="G339" s="6">
        <v>192</v>
      </c>
    </row>
    <row r="340" spans="1:9" x14ac:dyDescent="0.25">
      <c r="D340" s="31" t="str">
        <f>SUBSTITUTE("Sp.mat: 0.00%",".",IF(VALUE("1.2")=1.2,".",","),2)</f>
        <v>Sp.mat: 0.00%</v>
      </c>
      <c r="F340" s="31" t="str">
        <f>SUBSTITUTE("Sp.man: -70.00%",".",IF(VALUE("1.2")=1.2,".",","),2)</f>
        <v>Sp.man: -70.00%</v>
      </c>
      <c r="G340" s="31" t="str">
        <f>SUBSTITUTE("Sp.uti: 0.00%",".",IF(VALUE("1.2")=1.2,".",","),2)</f>
        <v>Sp.uti: 0.00%</v>
      </c>
    </row>
    <row r="341" spans="1:9" x14ac:dyDescent="0.25">
      <c r="A341" s="54" t="s">
        <v>1670</v>
      </c>
      <c r="B341" s="55"/>
      <c r="C341" s="55"/>
      <c r="D341" s="55"/>
      <c r="E341" s="55"/>
      <c r="F341" s="55"/>
      <c r="G341" s="55"/>
    </row>
    <row r="342" spans="1:9" x14ac:dyDescent="0.25">
      <c r="A342" s="55"/>
      <c r="B342" s="55"/>
      <c r="C342" s="55"/>
      <c r="D342" s="55"/>
      <c r="E342" s="55"/>
      <c r="F342" s="55"/>
      <c r="G342" s="55"/>
    </row>
    <row r="343" spans="1:9" x14ac:dyDescent="0.25">
      <c r="A343" s="52" t="s">
        <v>27</v>
      </c>
      <c r="B343" s="53"/>
      <c r="C343" s="53"/>
      <c r="D343" s="53"/>
      <c r="E343" s="53"/>
      <c r="F343" s="53"/>
      <c r="G343" s="53"/>
      <c r="H343" s="33"/>
      <c r="I343" s="34"/>
    </row>
    <row r="344" spans="1:9" x14ac:dyDescent="0.25">
      <c r="B344" s="2">
        <v>66</v>
      </c>
      <c r="C344" s="3" t="s">
        <v>1441</v>
      </c>
      <c r="D344" s="5" t="s">
        <v>76</v>
      </c>
      <c r="G344" s="6">
        <v>108</v>
      </c>
    </row>
    <row r="345" spans="1:9" x14ac:dyDescent="0.25">
      <c r="D345" s="31" t="str">
        <f>SUBSTITUTE("Sp.mat: 0.00%",".",IF(VALUE("1.2")=1.2,".",","),2)</f>
        <v>Sp.mat: 0.00%</v>
      </c>
      <c r="F345" s="31" t="str">
        <f>SUBSTITUTE("Sp.man: -50.00%",".",IF(VALUE("1.2")=1.2,".",","),2)</f>
        <v>Sp.man: -50.00%</v>
      </c>
      <c r="G345" s="31" t="str">
        <f>SUBSTITUTE("Sp.uti: 0.00%",".",IF(VALUE("1.2")=1.2,".",","),2)</f>
        <v>Sp.uti: 0.00%</v>
      </c>
    </row>
    <row r="346" spans="1:9" x14ac:dyDescent="0.25">
      <c r="A346" s="54" t="s">
        <v>1442</v>
      </c>
      <c r="B346" s="55"/>
      <c r="C346" s="55"/>
      <c r="D346" s="55"/>
      <c r="E346" s="55"/>
      <c r="F346" s="55"/>
      <c r="G346" s="55"/>
    </row>
    <row r="347" spans="1:9" x14ac:dyDescent="0.25">
      <c r="A347" s="55"/>
      <c r="B347" s="55"/>
      <c r="C347" s="55"/>
      <c r="D347" s="55"/>
      <c r="E347" s="55"/>
      <c r="F347" s="55"/>
      <c r="G347" s="55"/>
    </row>
    <row r="348" spans="1:9" x14ac:dyDescent="0.25">
      <c r="A348" s="52" t="s">
        <v>27</v>
      </c>
      <c r="B348" s="53"/>
      <c r="C348" s="53"/>
      <c r="D348" s="53"/>
      <c r="E348" s="53"/>
      <c r="F348" s="53"/>
      <c r="G348" s="53"/>
      <c r="H348" s="33"/>
      <c r="I348" s="34"/>
    </row>
    <row r="349" spans="1:9" x14ac:dyDescent="0.25">
      <c r="B349" s="2">
        <v>67</v>
      </c>
      <c r="C349" s="3" t="s">
        <v>1445</v>
      </c>
      <c r="D349" s="5" t="s">
        <v>52</v>
      </c>
      <c r="G349" s="6">
        <v>120</v>
      </c>
    </row>
    <row r="350" spans="1:9" x14ac:dyDescent="0.25">
      <c r="D350" s="31" t="str">
        <f>SUBSTITUTE("Sp.mat: 0.00%",".",IF(VALUE("1.2")=1.2,".",","),2)</f>
        <v>Sp.mat: 0.00%</v>
      </c>
      <c r="F350" s="31" t="str">
        <f>SUBSTITUTE("Sp.man: 0.00%",".",IF(VALUE("1.2")=1.2,".",","),2)</f>
        <v>Sp.man: 0.00%</v>
      </c>
      <c r="G350" s="31" t="str">
        <f>SUBSTITUTE("Sp.uti: 0.00%",".",IF(VALUE("1.2")=1.2,".",","),2)</f>
        <v>Sp.uti: 0.00%</v>
      </c>
    </row>
    <row r="351" spans="1:9" x14ac:dyDescent="0.25">
      <c r="A351" s="54" t="s">
        <v>1446</v>
      </c>
      <c r="B351" s="55"/>
      <c r="C351" s="55"/>
      <c r="D351" s="55"/>
      <c r="E351" s="55"/>
      <c r="F351" s="55"/>
      <c r="G351" s="55"/>
    </row>
    <row r="352" spans="1:9" x14ac:dyDescent="0.25">
      <c r="A352" s="55"/>
      <c r="B352" s="55"/>
      <c r="C352" s="55"/>
      <c r="D352" s="55"/>
      <c r="E352" s="55"/>
      <c r="F352" s="55"/>
      <c r="G352" s="55"/>
    </row>
    <row r="353" spans="1:19" x14ac:dyDescent="0.25">
      <c r="A353" s="52" t="s">
        <v>27</v>
      </c>
      <c r="B353" s="53"/>
      <c r="C353" s="53"/>
      <c r="D353" s="53"/>
      <c r="E353" s="53"/>
      <c r="F353" s="53"/>
      <c r="G353" s="53"/>
      <c r="H353" s="33"/>
      <c r="I353" s="34"/>
    </row>
    <row r="354" spans="1:19" x14ac:dyDescent="0.25">
      <c r="B354" s="37" t="s">
        <v>154</v>
      </c>
      <c r="E354" s="4">
        <f>SUMIF(J13:J353,"1",I13:I353)</f>
        <v>0</v>
      </c>
      <c r="F354" s="4">
        <f>SUMIF(J13:J353,"2",I13:I353)</f>
        <v>0</v>
      </c>
      <c r="G354" s="4">
        <f>SUMIF(J13:J353,"3",I13:I353)</f>
        <v>0</v>
      </c>
      <c r="H354" s="4">
        <f>SUMIF(J13:J353,"4",I13:I353)</f>
        <v>0</v>
      </c>
      <c r="I354" s="4">
        <f>SUMIF(J13:J353,"5",I13:I353)</f>
        <v>0</v>
      </c>
      <c r="K354" s="4">
        <f>SUMIF(J13:J353,"3",K13:K353)</f>
        <v>0</v>
      </c>
      <c r="L354" s="4">
        <f>SUMIF(J13:J353,"3",L13:L353)</f>
        <v>0</v>
      </c>
      <c r="M354" s="4">
        <f>SUMIF(J13:J353,"3",M13:M353)</f>
        <v>0</v>
      </c>
      <c r="N354" s="4">
        <f>SUMIF(J13:J353,"4",N13:N353)</f>
        <v>0</v>
      </c>
      <c r="O354" s="4">
        <f>SUMIF(J13:J353,"4",O13:O353)</f>
        <v>0</v>
      </c>
      <c r="P354" s="4">
        <f>SUMIF(J13:J353,"4",P13:P353)</f>
        <v>0</v>
      </c>
      <c r="Q354" s="4">
        <f>SUMIF(J13:J353,"4",Q13:Q353)</f>
        <v>0</v>
      </c>
      <c r="R354" s="4">
        <f>SUMIF(J13:J353,"4",R13:R353)</f>
        <v>0</v>
      </c>
      <c r="S354" s="4">
        <f>SUMIF(J13:J353,"4",S13:S353)</f>
        <v>0</v>
      </c>
    </row>
    <row r="355" spans="1:19" hidden="1" x14ac:dyDescent="0.25">
      <c r="B355" s="37" t="s">
        <v>155</v>
      </c>
    </row>
    <row r="356" spans="1:19" hidden="1" x14ac:dyDescent="0.25">
      <c r="B356" s="37" t="s">
        <v>156</v>
      </c>
      <c r="G356" s="4">
        <f>$K$354*1</f>
        <v>0</v>
      </c>
    </row>
    <row r="357" spans="1:19" hidden="1" x14ac:dyDescent="0.25">
      <c r="B357" s="37" t="s">
        <v>157</v>
      </c>
      <c r="G357" s="4">
        <f>$L$354*1</f>
        <v>0</v>
      </c>
    </row>
    <row r="358" spans="1:19" hidden="1" x14ac:dyDescent="0.25">
      <c r="B358" s="37" t="s">
        <v>158</v>
      </c>
      <c r="G358" s="4">
        <f>G354-G356-G357</f>
        <v>0</v>
      </c>
    </row>
    <row r="359" spans="1:19" hidden="1" x14ac:dyDescent="0.25">
      <c r="B359" s="37" t="s">
        <v>159</v>
      </c>
      <c r="E359" s="4">
        <f>IF("G"="Nu",0*1,0)</f>
        <v>0</v>
      </c>
      <c r="I359" s="4">
        <f>E359</f>
        <v>0</v>
      </c>
    </row>
    <row r="360" spans="1:19" hidden="1" x14ac:dyDescent="0.25">
      <c r="B360" s="37" t="s">
        <v>160</v>
      </c>
      <c r="D360" s="38" t="str">
        <f>CONCATENATE(TEXT(0,REPLACE("#.####",2,1,"."))," x")</f>
        <v>. x</v>
      </c>
      <c r="E360" s="4">
        <f>IF("G"="Nu",0*1,0)</f>
        <v>0</v>
      </c>
      <c r="I360" s="4">
        <f>E360*0</f>
        <v>0</v>
      </c>
    </row>
    <row r="361" spans="1:19" x14ac:dyDescent="0.25">
      <c r="B361" s="37" t="s">
        <v>161</v>
      </c>
      <c r="E361" s="4">
        <f>0</f>
        <v>0</v>
      </c>
      <c r="F361" s="4">
        <f>0</f>
        <v>0</v>
      </c>
      <c r="G361" s="4">
        <f>0</f>
        <v>0</v>
      </c>
      <c r="H361" s="4">
        <f>IF(H354=0,1,H372/H354)</f>
        <v>1</v>
      </c>
    </row>
    <row r="362" spans="1:19" x14ac:dyDescent="0.25">
      <c r="B362" s="39" t="s">
        <v>162</v>
      </c>
      <c r="C362" s="40"/>
      <c r="D362" s="41"/>
      <c r="E362" s="42"/>
      <c r="F362" s="42"/>
      <c r="G362" s="43"/>
      <c r="H362" s="32"/>
      <c r="I362" s="44"/>
    </row>
    <row r="363" spans="1:19" hidden="1" x14ac:dyDescent="0.25">
      <c r="B363" s="45" t="str">
        <f>CONCATENATE("  ","Impozit manopera        ")</f>
        <v xml:space="preserve">  Impozit manopera        </v>
      </c>
      <c r="D363" s="38">
        <f>0</f>
        <v>0</v>
      </c>
      <c r="F363" s="4">
        <f>F354*F361*D363</f>
        <v>0</v>
      </c>
      <c r="I363" s="46">
        <f t="shared" ref="I363:I370" si="0">F363</f>
        <v>0</v>
      </c>
    </row>
    <row r="364" spans="1:19" x14ac:dyDescent="0.25">
      <c r="B364" s="45" t="str">
        <f>CONCATENATE("  ","C.A.S.                  ")</f>
        <v xml:space="preserve">  C.A.S.                  </v>
      </c>
      <c r="D364" s="38">
        <f>0</f>
        <v>0</v>
      </c>
      <c r="F364" s="4">
        <f>(F354*F361+F363)*D364</f>
        <v>0</v>
      </c>
      <c r="I364" s="4">
        <f t="shared" si="0"/>
        <v>0</v>
      </c>
    </row>
    <row r="365" spans="1:19" x14ac:dyDescent="0.25">
      <c r="B365" s="45" t="str">
        <f>CONCATENATE("  ","C.A.S.S.                ")</f>
        <v xml:space="preserve">  C.A.S.S.                </v>
      </c>
      <c r="D365" s="38">
        <f>0</f>
        <v>0</v>
      </c>
      <c r="F365" s="4">
        <f>(F354*F361+F363)*D365</f>
        <v>0</v>
      </c>
      <c r="I365" s="4">
        <f t="shared" si="0"/>
        <v>0</v>
      </c>
    </row>
    <row r="366" spans="1:19" x14ac:dyDescent="0.25">
      <c r="B366" s="45" t="str">
        <f>CONCATENATE("  ","Aj.somaj                ")</f>
        <v xml:space="preserve">  Aj.somaj                </v>
      </c>
      <c r="D366" s="38">
        <f>0</f>
        <v>0</v>
      </c>
      <c r="F366" s="4">
        <f>(F354*F361+F363)*D366</f>
        <v>0</v>
      </c>
      <c r="I366" s="4">
        <f t="shared" si="0"/>
        <v>0</v>
      </c>
    </row>
    <row r="367" spans="1:19" x14ac:dyDescent="0.25">
      <c r="B367" s="45" t="str">
        <f>CONCATENATE("  ","Acc. munca, boli profes.")</f>
        <v xml:space="preserve">  Acc. munca, boli profes.</v>
      </c>
      <c r="D367" s="38">
        <f>0</f>
        <v>0</v>
      </c>
      <c r="F367" s="4">
        <f>(F354*F361+F363)*D367</f>
        <v>0</v>
      </c>
      <c r="I367" s="4">
        <f t="shared" si="0"/>
        <v>0</v>
      </c>
    </row>
    <row r="368" spans="1:19" x14ac:dyDescent="0.25">
      <c r="B368" s="45" t="str">
        <f>CONCATENATE("  ","Contr.Concedii Medicale ")</f>
        <v xml:space="preserve">  Contr.Concedii Medicale </v>
      </c>
      <c r="D368" s="38">
        <f>0</f>
        <v>0</v>
      </c>
      <c r="F368" s="4">
        <f>(F354*F361+F363)*D368</f>
        <v>0</v>
      </c>
      <c r="I368" s="4">
        <f t="shared" si="0"/>
        <v>0</v>
      </c>
    </row>
    <row r="369" spans="1:9" x14ac:dyDescent="0.25">
      <c r="B369" s="45" t="str">
        <f>CONCATENATE("  ","Comision ITM            ")</f>
        <v xml:space="preserve">  Comision ITM            </v>
      </c>
      <c r="D369" s="38">
        <f>0</f>
        <v>0</v>
      </c>
      <c r="F369" s="4">
        <f>(F354*F361+F363)*D369</f>
        <v>0</v>
      </c>
      <c r="I369" s="4">
        <f t="shared" si="0"/>
        <v>0</v>
      </c>
    </row>
    <row r="370" spans="1:9" x14ac:dyDescent="0.25">
      <c r="B370" s="45" t="str">
        <f>CONCATENATE("  ","Fond garantare salarii  ")</f>
        <v xml:space="preserve">  Fond garantare salarii  </v>
      </c>
      <c r="D370" s="38">
        <f>0</f>
        <v>0</v>
      </c>
      <c r="F370" s="4">
        <f>(F354*F361+F363)*D370</f>
        <v>0</v>
      </c>
      <c r="I370" s="4">
        <f t="shared" si="0"/>
        <v>0</v>
      </c>
    </row>
    <row r="371" spans="1:9" hidden="1" x14ac:dyDescent="0.25">
      <c r="B371" s="45" t="str">
        <f>CONCATENATE("  ","Chelt.tr.aprov.,depozit.")</f>
        <v xml:space="preserve">  Chelt.tr.aprov.,depozit.</v>
      </c>
      <c r="D371" s="38">
        <f>0</f>
        <v>0</v>
      </c>
      <c r="E371" s="4">
        <f>(E354+I359+I360)*E361*D371</f>
        <v>0</v>
      </c>
      <c r="I371" s="4">
        <f>E371</f>
        <v>0</v>
      </c>
    </row>
    <row r="372" spans="1:9" x14ac:dyDescent="0.25">
      <c r="B372" s="39" t="s">
        <v>163</v>
      </c>
      <c r="C372" s="40"/>
      <c r="D372" s="41"/>
      <c r="E372" s="44">
        <f>(E354+I359+I360)*E361+E371</f>
        <v>0</v>
      </c>
      <c r="F372" s="44">
        <f>F354*F361+F363+F364+F365+F366+F367+F368+F369+F370</f>
        <v>0</v>
      </c>
      <c r="G372" s="44">
        <f>G354*G361</f>
        <v>0</v>
      </c>
      <c r="H372" s="44">
        <f>($N$354*0+$O$354*0+$P$354*0)*1</f>
        <v>0</v>
      </c>
      <c r="I372" s="44">
        <f>SUM(E372:H372)</f>
        <v>0</v>
      </c>
    </row>
    <row r="373" spans="1:9" x14ac:dyDescent="0.25">
      <c r="B373" s="39" t="s">
        <v>164</v>
      </c>
      <c r="C373" s="40"/>
      <c r="D373" s="47">
        <f>0</f>
        <v>0</v>
      </c>
      <c r="E373" s="42" t="s">
        <v>165</v>
      </c>
      <c r="F373" s="42"/>
      <c r="G373" s="43"/>
      <c r="H373" s="32"/>
      <c r="I373" s="44">
        <f>I372*D373</f>
        <v>0</v>
      </c>
    </row>
    <row r="374" spans="1:9" x14ac:dyDescent="0.25">
      <c r="B374" s="39" t="s">
        <v>166</v>
      </c>
      <c r="C374" s="40"/>
      <c r="D374" s="47">
        <f>0</f>
        <v>0</v>
      </c>
      <c r="E374" s="42" t="s">
        <v>167</v>
      </c>
      <c r="F374" s="42"/>
      <c r="G374" s="43"/>
      <c r="H374" s="32"/>
      <c r="I374" s="44">
        <f>(I372+I373)*D374</f>
        <v>0</v>
      </c>
    </row>
    <row r="375" spans="1:9" hidden="1" x14ac:dyDescent="0.25">
      <c r="B375" s="37" t="s">
        <v>159</v>
      </c>
      <c r="D375" s="42" t="str">
        <f>CONCATENATE(TEXT(0,REPLACE("#.####",2,1,"."))," x")</f>
        <v>. x</v>
      </c>
      <c r="E375" s="4">
        <f>IF("G"="Nu",0*1,0)</f>
        <v>0</v>
      </c>
      <c r="I375" s="4">
        <f>E375*0</f>
        <v>0</v>
      </c>
    </row>
    <row r="376" spans="1:9" hidden="1" x14ac:dyDescent="0.25">
      <c r="B376" s="37" t="s">
        <v>160</v>
      </c>
      <c r="D376" s="38" t="str">
        <f>CONCATENATE(TEXT(0,REPLACE("#.####",2,1,"."))," x ",TEXT(0,REPLACE("#.####",2,1,"."))," x")</f>
        <v>. x . x</v>
      </c>
      <c r="E376" s="4">
        <f>IF("G"="Nu",0*1,0)</f>
        <v>0</v>
      </c>
      <c r="I376" s="4">
        <f>E376*0*0</f>
        <v>0</v>
      </c>
    </row>
    <row r="377" spans="1:9" x14ac:dyDescent="0.25">
      <c r="B377" s="39" t="s">
        <v>168</v>
      </c>
      <c r="C377" s="40"/>
      <c r="D377" s="49" t="s">
        <v>169</v>
      </c>
      <c r="E377" s="42"/>
      <c r="F377" s="42"/>
      <c r="G377" s="43"/>
      <c r="H377" s="32"/>
      <c r="I377" s="44">
        <f>I372+I373+I374+I375+I376</f>
        <v>0</v>
      </c>
    </row>
    <row r="378" spans="1:9" x14ac:dyDescent="0.25">
      <c r="B378" s="48"/>
      <c r="C378" s="40"/>
      <c r="D378" s="41"/>
      <c r="E378" s="42"/>
      <c r="F378" s="42"/>
      <c r="G378" s="43"/>
      <c r="H378" s="32"/>
      <c r="I378" s="44"/>
    </row>
    <row r="380" spans="1:9" x14ac:dyDescent="0.25">
      <c r="A380" s="51" t="s">
        <v>1699</v>
      </c>
    </row>
    <row r="381" spans="1:9" x14ac:dyDescent="0.25">
      <c r="A381" s="51" t="s">
        <v>1700</v>
      </c>
    </row>
  </sheetData>
  <mergeCells count="145"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  <mergeCell ref="A47:G47"/>
    <mergeCell ref="A50:G51"/>
    <mergeCell ref="A52:G52"/>
    <mergeCell ref="A55:G56"/>
    <mergeCell ref="A57:G57"/>
    <mergeCell ref="A60:G61"/>
    <mergeCell ref="A32:G32"/>
    <mergeCell ref="A35:G36"/>
    <mergeCell ref="A37:G37"/>
    <mergeCell ref="A40:G41"/>
    <mergeCell ref="A42:G42"/>
    <mergeCell ref="A45:G46"/>
    <mergeCell ref="A77:G77"/>
    <mergeCell ref="A80:G81"/>
    <mergeCell ref="A82:G82"/>
    <mergeCell ref="A85:G86"/>
    <mergeCell ref="A87:G87"/>
    <mergeCell ref="A90:G91"/>
    <mergeCell ref="A62:G62"/>
    <mergeCell ref="A65:G66"/>
    <mergeCell ref="A67:G67"/>
    <mergeCell ref="A70:G71"/>
    <mergeCell ref="A72:G72"/>
    <mergeCell ref="A75:G76"/>
    <mergeCell ref="A107:G107"/>
    <mergeCell ref="A110:G111"/>
    <mergeCell ref="A112:G112"/>
    <mergeCell ref="A115:G116"/>
    <mergeCell ref="A117:G117"/>
    <mergeCell ref="A120:G121"/>
    <mergeCell ref="A92:G92"/>
    <mergeCell ref="A95:G96"/>
    <mergeCell ref="A97:G97"/>
    <mergeCell ref="A100:G101"/>
    <mergeCell ref="A102:G102"/>
    <mergeCell ref="A105:G106"/>
    <mergeCell ref="A134:I134"/>
    <mergeCell ref="A137:G138"/>
    <mergeCell ref="A139:G139"/>
    <mergeCell ref="A140:I140"/>
    <mergeCell ref="A143:G144"/>
    <mergeCell ref="A145:G145"/>
    <mergeCell ref="A122:G122"/>
    <mergeCell ref="A125:G126"/>
    <mergeCell ref="A127:G127"/>
    <mergeCell ref="A128:I128"/>
    <mergeCell ref="A131:G132"/>
    <mergeCell ref="A133:G133"/>
    <mergeCell ref="A161:G161"/>
    <mergeCell ref="A164:G165"/>
    <mergeCell ref="A166:G166"/>
    <mergeCell ref="A169:G170"/>
    <mergeCell ref="A171:G171"/>
    <mergeCell ref="A174:G175"/>
    <mergeCell ref="A148:G149"/>
    <mergeCell ref="A150:G150"/>
    <mergeCell ref="A151:I151"/>
    <mergeCell ref="A154:G155"/>
    <mergeCell ref="A156:G156"/>
    <mergeCell ref="A159:G160"/>
    <mergeCell ref="A191:G191"/>
    <mergeCell ref="A194:G195"/>
    <mergeCell ref="A196:G196"/>
    <mergeCell ref="A197:I197"/>
    <mergeCell ref="A200:G201"/>
    <mergeCell ref="A202:G202"/>
    <mergeCell ref="A176:G176"/>
    <mergeCell ref="A179:G180"/>
    <mergeCell ref="A181:G181"/>
    <mergeCell ref="A184:G185"/>
    <mergeCell ref="A186:G186"/>
    <mergeCell ref="A189:G190"/>
    <mergeCell ref="A220:G221"/>
    <mergeCell ref="A222:G222"/>
    <mergeCell ref="A225:G226"/>
    <mergeCell ref="A227:G227"/>
    <mergeCell ref="A230:G231"/>
    <mergeCell ref="A232:G232"/>
    <mergeCell ref="A205:G206"/>
    <mergeCell ref="A207:G207"/>
    <mergeCell ref="A210:G211"/>
    <mergeCell ref="A212:G212"/>
    <mergeCell ref="A215:G216"/>
    <mergeCell ref="A217:G217"/>
    <mergeCell ref="A250:G251"/>
    <mergeCell ref="A252:G252"/>
    <mergeCell ref="A255:G256"/>
    <mergeCell ref="A257:G257"/>
    <mergeCell ref="A258:I258"/>
    <mergeCell ref="A261:G262"/>
    <mergeCell ref="A235:G236"/>
    <mergeCell ref="A237:G237"/>
    <mergeCell ref="A240:G241"/>
    <mergeCell ref="A242:G242"/>
    <mergeCell ref="A245:G246"/>
    <mergeCell ref="A247:G247"/>
    <mergeCell ref="A278:G278"/>
    <mergeCell ref="A281:G282"/>
    <mergeCell ref="A283:G283"/>
    <mergeCell ref="A286:G287"/>
    <mergeCell ref="A288:G288"/>
    <mergeCell ref="A291:G292"/>
    <mergeCell ref="A263:G263"/>
    <mergeCell ref="A266:G267"/>
    <mergeCell ref="A268:G268"/>
    <mergeCell ref="A271:G272"/>
    <mergeCell ref="A273:G273"/>
    <mergeCell ref="A276:G277"/>
    <mergeCell ref="A308:G308"/>
    <mergeCell ref="A311:G312"/>
    <mergeCell ref="A313:G313"/>
    <mergeCell ref="A316:G317"/>
    <mergeCell ref="A318:G318"/>
    <mergeCell ref="A321:G322"/>
    <mergeCell ref="A293:G293"/>
    <mergeCell ref="A296:G297"/>
    <mergeCell ref="A298:G298"/>
    <mergeCell ref="A301:G302"/>
    <mergeCell ref="A303:G303"/>
    <mergeCell ref="A306:G307"/>
    <mergeCell ref="A353:G353"/>
    <mergeCell ref="A338:G338"/>
    <mergeCell ref="A341:G342"/>
    <mergeCell ref="A343:G343"/>
    <mergeCell ref="A346:G347"/>
    <mergeCell ref="A348:G348"/>
    <mergeCell ref="A351:G352"/>
    <mergeCell ref="A323:G323"/>
    <mergeCell ref="A326:G327"/>
    <mergeCell ref="A328:G328"/>
    <mergeCell ref="A331:G332"/>
    <mergeCell ref="A333:G333"/>
    <mergeCell ref="A336:G337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8" manualBreakCount="8">
    <brk id="47" max="16383" man="1"/>
    <brk id="92" max="16383" man="1"/>
    <brk id="134" max="16383" man="1"/>
    <brk id="176" max="16383" man="1"/>
    <brk id="217" max="16383" man="1"/>
    <brk id="258" max="16383" man="1"/>
    <brk id="303" max="16383" man="1"/>
    <brk id="348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T80"/>
  <sheetViews>
    <sheetView workbookViewId="0">
      <selection activeCell="T77" sqref="T7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1671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1672</v>
      </c>
      <c r="D13" s="26" t="s">
        <v>76</v>
      </c>
      <c r="E13" s="27"/>
      <c r="F13" s="27"/>
      <c r="G13" s="28">
        <v>1</v>
      </c>
      <c r="H13" s="29"/>
      <c r="I13" s="30"/>
    </row>
    <row r="14" spans="1:10" x14ac:dyDescent="0.25">
      <c r="D14" s="31" t="str">
        <f>SUBSTITUTE("Sp.mat: -100.00%",".",IF(VALUE("1.2")=1.2,".",","),2)</f>
        <v>Sp.mat: -100.00%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1673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1674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1675</v>
      </c>
      <c r="D18" s="5" t="s">
        <v>76</v>
      </c>
      <c r="G18" s="6">
        <v>4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1676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195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1677</v>
      </c>
      <c r="D23" s="5" t="s">
        <v>76</v>
      </c>
      <c r="G23" s="6">
        <v>4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1678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195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1677</v>
      </c>
      <c r="D28" s="5" t="s">
        <v>76</v>
      </c>
      <c r="G28" s="6">
        <v>11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1679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1680</v>
      </c>
      <c r="D33" s="5" t="s">
        <v>76</v>
      </c>
      <c r="G33" s="6">
        <v>2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1681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1682</v>
      </c>
      <c r="D38" s="5" t="s">
        <v>76</v>
      </c>
      <c r="G38" s="6">
        <v>2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1683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1684</v>
      </c>
      <c r="D43" s="5" t="s">
        <v>76</v>
      </c>
      <c r="G43" s="6">
        <v>9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1685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195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1686</v>
      </c>
      <c r="D48" s="5" t="s">
        <v>76</v>
      </c>
      <c r="G48" s="6">
        <v>9</v>
      </c>
    </row>
    <row r="49" spans="1:1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19" x14ac:dyDescent="0.25">
      <c r="A50" s="54" t="s">
        <v>1687</v>
      </c>
      <c r="B50" s="55"/>
      <c r="C50" s="55"/>
      <c r="D50" s="55"/>
      <c r="E50" s="55"/>
      <c r="F50" s="55"/>
      <c r="G50" s="55"/>
    </row>
    <row r="51" spans="1:19" x14ac:dyDescent="0.25">
      <c r="A51" s="55"/>
      <c r="B51" s="55"/>
      <c r="C51" s="55"/>
      <c r="D51" s="55"/>
      <c r="E51" s="55"/>
      <c r="F51" s="55"/>
      <c r="G51" s="55"/>
    </row>
    <row r="52" spans="1:19" x14ac:dyDescent="0.25">
      <c r="A52" s="52" t="s">
        <v>27</v>
      </c>
      <c r="B52" s="53"/>
      <c r="C52" s="53"/>
      <c r="D52" s="53"/>
      <c r="E52" s="53"/>
      <c r="F52" s="53"/>
      <c r="G52" s="53"/>
      <c r="H52" s="33"/>
      <c r="I52" s="34"/>
    </row>
    <row r="53" spans="1:19" x14ac:dyDescent="0.25">
      <c r="B53" s="37" t="s">
        <v>154</v>
      </c>
      <c r="E53" s="4">
        <f>SUMIF(J13:J52,"1",I13:I52)</f>
        <v>0</v>
      </c>
      <c r="F53" s="4">
        <f>SUMIF(J13:J52,"2",I13:I52)</f>
        <v>0</v>
      </c>
      <c r="G53" s="4">
        <f>SUMIF(J13:J52,"3",I13:I52)</f>
        <v>0</v>
      </c>
      <c r="H53" s="4">
        <f>SUMIF(J13:J52,"4",I13:I52)</f>
        <v>0</v>
      </c>
      <c r="I53" s="4">
        <f>SUMIF(J13:J52,"5",I13:I52)</f>
        <v>0</v>
      </c>
      <c r="K53" s="4">
        <f>SUMIF(J13:J52,"3",K13:K52)</f>
        <v>0</v>
      </c>
      <c r="L53" s="4">
        <f>SUMIF(J13:J52,"3",L13:L52)</f>
        <v>0</v>
      </c>
      <c r="M53" s="4">
        <f>SUMIF(J13:J52,"3",M13:M52)</f>
        <v>0</v>
      </c>
      <c r="N53" s="4">
        <f>SUMIF(J13:J52,"4",N13:N52)</f>
        <v>0</v>
      </c>
      <c r="O53" s="4">
        <f>SUMIF(J13:J52,"4",O13:O52)</f>
        <v>0</v>
      </c>
      <c r="P53" s="4">
        <f>SUMIF(J13:J52,"4",P13:P52)</f>
        <v>0</v>
      </c>
      <c r="Q53" s="4">
        <f>SUMIF(J13:J52,"4",Q13:Q52)</f>
        <v>0</v>
      </c>
      <c r="R53" s="4">
        <f>SUMIF(J13:J52,"4",R13:R52)</f>
        <v>0</v>
      </c>
      <c r="S53" s="4">
        <f>SUMIF(J13:J52,"4",S13:S52)</f>
        <v>0</v>
      </c>
    </row>
    <row r="54" spans="1:19" hidden="1" x14ac:dyDescent="0.25">
      <c r="B54" s="37" t="s">
        <v>155</v>
      </c>
    </row>
    <row r="55" spans="1:19" hidden="1" x14ac:dyDescent="0.25">
      <c r="B55" s="37" t="s">
        <v>156</v>
      </c>
      <c r="G55" s="4">
        <f>$K$53*1</f>
        <v>0</v>
      </c>
    </row>
    <row r="56" spans="1:19" hidden="1" x14ac:dyDescent="0.25">
      <c r="B56" s="37" t="s">
        <v>157</v>
      </c>
      <c r="G56" s="4">
        <f>$L$53*1</f>
        <v>0</v>
      </c>
    </row>
    <row r="57" spans="1:19" hidden="1" x14ac:dyDescent="0.25">
      <c r="B57" s="37" t="s">
        <v>158</v>
      </c>
      <c r="G57" s="4">
        <f>G53-G55-G56</f>
        <v>0</v>
      </c>
    </row>
    <row r="58" spans="1:19" hidden="1" x14ac:dyDescent="0.25">
      <c r="B58" s="37" t="s">
        <v>159</v>
      </c>
      <c r="E58" s="4">
        <f>IF("G"="Nu",0*1,0)</f>
        <v>0</v>
      </c>
      <c r="I58" s="4">
        <f>E58</f>
        <v>0</v>
      </c>
    </row>
    <row r="59" spans="1:19" hidden="1" x14ac:dyDescent="0.25">
      <c r="B59" s="37" t="s">
        <v>160</v>
      </c>
      <c r="D59" s="38" t="str">
        <f>CONCATENATE(TEXT(0,REPLACE("#.####",2,1,"."))," x")</f>
        <v>. x</v>
      </c>
      <c r="E59" s="4">
        <f>IF("G"="Nu",0*1,0)</f>
        <v>0</v>
      </c>
      <c r="I59" s="4">
        <f>E59*0</f>
        <v>0</v>
      </c>
    </row>
    <row r="60" spans="1:19" x14ac:dyDescent="0.25">
      <c r="B60" s="37" t="s">
        <v>161</v>
      </c>
      <c r="E60" s="4">
        <f>0</f>
        <v>0</v>
      </c>
      <c r="F60" s="4">
        <f>0</f>
        <v>0</v>
      </c>
      <c r="G60" s="4">
        <f>0</f>
        <v>0</v>
      </c>
      <c r="H60" s="4">
        <f>IF(H53=0,1,H71/H53)</f>
        <v>1</v>
      </c>
    </row>
    <row r="61" spans="1:19" x14ac:dyDescent="0.25">
      <c r="B61" s="39" t="s">
        <v>162</v>
      </c>
      <c r="C61" s="40"/>
      <c r="D61" s="41"/>
      <c r="E61" s="42"/>
      <c r="F61" s="42"/>
      <c r="G61" s="43"/>
      <c r="H61" s="32"/>
      <c r="I61" s="44"/>
    </row>
    <row r="62" spans="1:19" hidden="1" x14ac:dyDescent="0.25">
      <c r="B62" s="45" t="str">
        <f>CONCATENATE("  ","Impozit manopera        ")</f>
        <v xml:space="preserve">  Impozit manopera        </v>
      </c>
      <c r="D62" s="38">
        <f>0</f>
        <v>0</v>
      </c>
      <c r="F62" s="4">
        <f>F53*F60*D62</f>
        <v>0</v>
      </c>
      <c r="I62" s="46">
        <f t="shared" ref="I62:I69" si="0">F62</f>
        <v>0</v>
      </c>
    </row>
    <row r="63" spans="1:19" x14ac:dyDescent="0.25">
      <c r="B63" s="45" t="str">
        <f>CONCATENATE("  ","C.A.S.                  ")</f>
        <v xml:space="preserve">  C.A.S.                  </v>
      </c>
      <c r="D63" s="38">
        <f>0</f>
        <v>0</v>
      </c>
      <c r="F63" s="4">
        <f>(F53*F60+F62)*D63</f>
        <v>0</v>
      </c>
      <c r="I63" s="4">
        <f t="shared" si="0"/>
        <v>0</v>
      </c>
    </row>
    <row r="64" spans="1:19" x14ac:dyDescent="0.25">
      <c r="B64" s="45" t="str">
        <f>CONCATENATE("  ","C.A.S.S.                ")</f>
        <v xml:space="preserve">  C.A.S.S.                </v>
      </c>
      <c r="D64" s="38">
        <f>0</f>
        <v>0</v>
      </c>
      <c r="F64" s="4">
        <f>(F53*F60+F62)*D64</f>
        <v>0</v>
      </c>
      <c r="I64" s="4">
        <f t="shared" si="0"/>
        <v>0</v>
      </c>
    </row>
    <row r="65" spans="1:9" x14ac:dyDescent="0.25">
      <c r="B65" s="45" t="str">
        <f>CONCATENATE("  ","Aj.somaj                ")</f>
        <v xml:space="preserve">  Aj.somaj                </v>
      </c>
      <c r="D65" s="38">
        <f>0</f>
        <v>0</v>
      </c>
      <c r="F65" s="4">
        <f>(F53*F60+F62)*D65</f>
        <v>0</v>
      </c>
      <c r="I65" s="4">
        <f t="shared" si="0"/>
        <v>0</v>
      </c>
    </row>
    <row r="66" spans="1:9" x14ac:dyDescent="0.25">
      <c r="B66" s="45" t="str">
        <f>CONCATENATE("  ","Acc. munca, boli profes.")</f>
        <v xml:space="preserve">  Acc. munca, boli profes.</v>
      </c>
      <c r="D66" s="38">
        <f>0</f>
        <v>0</v>
      </c>
      <c r="F66" s="4">
        <f>(F53*F60+F62)*D66</f>
        <v>0</v>
      </c>
      <c r="I66" s="4">
        <f t="shared" si="0"/>
        <v>0</v>
      </c>
    </row>
    <row r="67" spans="1:9" x14ac:dyDescent="0.25">
      <c r="B67" s="45" t="str">
        <f>CONCATENATE("  ","Contr.Concedii Medicale ")</f>
        <v xml:space="preserve">  Contr.Concedii Medicale </v>
      </c>
      <c r="D67" s="38">
        <f>0</f>
        <v>0</v>
      </c>
      <c r="F67" s="4">
        <f>(F53*F60+F62)*D67</f>
        <v>0</v>
      </c>
      <c r="I67" s="4">
        <f t="shared" si="0"/>
        <v>0</v>
      </c>
    </row>
    <row r="68" spans="1:9" x14ac:dyDescent="0.25">
      <c r="B68" s="45" t="str">
        <f>CONCATENATE("  ","Comision ITM            ")</f>
        <v xml:space="preserve">  Comision ITM            </v>
      </c>
      <c r="D68" s="38">
        <f>0</f>
        <v>0</v>
      </c>
      <c r="F68" s="4">
        <f>(F53*F60+F62)*D68</f>
        <v>0</v>
      </c>
      <c r="I68" s="4">
        <f t="shared" si="0"/>
        <v>0</v>
      </c>
    </row>
    <row r="69" spans="1:9" x14ac:dyDescent="0.25">
      <c r="B69" s="45" t="str">
        <f>CONCATENATE("  ","Fond garantare salarii  ")</f>
        <v xml:space="preserve">  Fond garantare salarii  </v>
      </c>
      <c r="D69" s="38">
        <f>0</f>
        <v>0</v>
      </c>
      <c r="F69" s="4">
        <f>(F53*F60+F62)*D69</f>
        <v>0</v>
      </c>
      <c r="I69" s="4">
        <f t="shared" si="0"/>
        <v>0</v>
      </c>
    </row>
    <row r="70" spans="1:9" hidden="1" x14ac:dyDescent="0.25">
      <c r="B70" s="45" t="str">
        <f>CONCATENATE("  ","Chelt.tr.aprov.,depozit.")</f>
        <v xml:space="preserve">  Chelt.tr.aprov.,depozit.</v>
      </c>
      <c r="D70" s="38">
        <f>0</f>
        <v>0</v>
      </c>
      <c r="E70" s="4">
        <f>(E53+I58+I59)*E60*D70</f>
        <v>0</v>
      </c>
      <c r="I70" s="4">
        <f>E70</f>
        <v>0</v>
      </c>
    </row>
    <row r="71" spans="1:9" x14ac:dyDescent="0.25">
      <c r="B71" s="39" t="s">
        <v>163</v>
      </c>
      <c r="C71" s="40"/>
      <c r="D71" s="41"/>
      <c r="E71" s="44">
        <f>(E53+I58+I59)*E60+E70</f>
        <v>0</v>
      </c>
      <c r="F71" s="44">
        <f>F53*F60+F62+F63+F64+F65+F66+F67+F68+F69</f>
        <v>0</v>
      </c>
      <c r="G71" s="44">
        <f>G53*G60</f>
        <v>0</v>
      </c>
      <c r="H71" s="44">
        <f>($N$53*0+$O$53*0+$P$53*0)*1</f>
        <v>0</v>
      </c>
      <c r="I71" s="44">
        <f>SUM(E71:H71)</f>
        <v>0</v>
      </c>
    </row>
    <row r="72" spans="1:9" x14ac:dyDescent="0.25">
      <c r="B72" s="39" t="s">
        <v>164</v>
      </c>
      <c r="C72" s="40"/>
      <c r="D72" s="47">
        <f>0</f>
        <v>0</v>
      </c>
      <c r="E72" s="42" t="s">
        <v>165</v>
      </c>
      <c r="F72" s="42"/>
      <c r="G72" s="43"/>
      <c r="H72" s="32"/>
      <c r="I72" s="44">
        <f>I71*D72</f>
        <v>0</v>
      </c>
    </row>
    <row r="73" spans="1:9" x14ac:dyDescent="0.25">
      <c r="B73" s="39" t="s">
        <v>166</v>
      </c>
      <c r="C73" s="40"/>
      <c r="D73" s="47">
        <f>0</f>
        <v>0</v>
      </c>
      <c r="E73" s="42" t="s">
        <v>167</v>
      </c>
      <c r="F73" s="42"/>
      <c r="G73" s="43"/>
      <c r="H73" s="32"/>
      <c r="I73" s="44">
        <f>(I71+I72)*D73</f>
        <v>0</v>
      </c>
    </row>
    <row r="74" spans="1:9" hidden="1" x14ac:dyDescent="0.25">
      <c r="B74" s="37" t="s">
        <v>159</v>
      </c>
      <c r="D74" s="42" t="str">
        <f>CONCATENATE(TEXT(0,REPLACE("#.####",2,1,"."))," x")</f>
        <v>. x</v>
      </c>
      <c r="E74" s="4">
        <f>IF("G"="Nu",0*1,0)</f>
        <v>0</v>
      </c>
      <c r="I74" s="4">
        <f>E74*0</f>
        <v>0</v>
      </c>
    </row>
    <row r="75" spans="1:9" hidden="1" x14ac:dyDescent="0.25">
      <c r="B75" s="37" t="s">
        <v>160</v>
      </c>
      <c r="D75" s="38" t="str">
        <f>CONCATENATE(TEXT(0,REPLACE("#.####",2,1,"."))," x ",TEXT(0,REPLACE("#.####",2,1,"."))," x")</f>
        <v>. x . x</v>
      </c>
      <c r="E75" s="4">
        <f>IF("G"="Nu",0*1,0)</f>
        <v>0</v>
      </c>
      <c r="I75" s="4">
        <f>E75*0*0</f>
        <v>0</v>
      </c>
    </row>
    <row r="76" spans="1:9" x14ac:dyDescent="0.25">
      <c r="B76" s="39" t="s">
        <v>168</v>
      </c>
      <c r="C76" s="40"/>
      <c r="D76" s="49" t="s">
        <v>169</v>
      </c>
      <c r="E76" s="42"/>
      <c r="F76" s="42"/>
      <c r="G76" s="43"/>
      <c r="H76" s="32"/>
      <c r="I76" s="44">
        <f>I71+I72+I73+I74+I75</f>
        <v>0</v>
      </c>
    </row>
    <row r="77" spans="1:9" x14ac:dyDescent="0.25">
      <c r="B77" s="48"/>
      <c r="C77" s="40"/>
      <c r="D77" s="41"/>
      <c r="E77" s="42"/>
      <c r="F77" s="42"/>
      <c r="G77" s="43"/>
      <c r="H77" s="32"/>
      <c r="I77" s="44"/>
    </row>
    <row r="79" spans="1:9" x14ac:dyDescent="0.25">
      <c r="A79" s="51" t="s">
        <v>1699</v>
      </c>
    </row>
    <row r="80" spans="1:9" x14ac:dyDescent="0.25">
      <c r="A80" s="51" t="s">
        <v>1700</v>
      </c>
    </row>
  </sheetData>
  <mergeCells count="21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47:G47"/>
    <mergeCell ref="A50:G51"/>
    <mergeCell ref="A52:G52"/>
    <mergeCell ref="A32:G32"/>
    <mergeCell ref="A35:G36"/>
    <mergeCell ref="A37:G37"/>
    <mergeCell ref="A40:G41"/>
    <mergeCell ref="A42:G42"/>
    <mergeCell ref="A45:G4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4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23"/>
  <sheetViews>
    <sheetView workbookViewId="0">
      <selection activeCell="G20" sqref="G20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1671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7" x14ac:dyDescent="0.25">
      <c r="B11" s="65" t="s">
        <v>1787</v>
      </c>
      <c r="C11" s="64" t="s">
        <v>76</v>
      </c>
      <c r="D11" s="6">
        <v>1</v>
      </c>
      <c r="G11" s="63" t="s">
        <v>1786</v>
      </c>
    </row>
    <row r="12" spans="1:7" x14ac:dyDescent="0.25">
      <c r="B12" s="65" t="s">
        <v>1785</v>
      </c>
    </row>
    <row r="13" spans="1:7" x14ac:dyDescent="0.25">
      <c r="B13" s="65" t="s">
        <v>1784</v>
      </c>
      <c r="C13" s="64" t="s">
        <v>76</v>
      </c>
      <c r="D13" s="6">
        <v>11</v>
      </c>
      <c r="G13" s="63" t="s">
        <v>1783</v>
      </c>
    </row>
    <row r="14" spans="1:7" x14ac:dyDescent="0.25">
      <c r="B14" s="65" t="s">
        <v>1782</v>
      </c>
    </row>
    <row r="15" spans="1:7" x14ac:dyDescent="0.25">
      <c r="B15" s="65" t="s">
        <v>1781</v>
      </c>
      <c r="C15" s="64" t="s">
        <v>76</v>
      </c>
      <c r="D15" s="6">
        <v>1</v>
      </c>
      <c r="G15" s="63" t="s">
        <v>1780</v>
      </c>
    </row>
    <row r="16" spans="1:7" x14ac:dyDescent="0.25">
      <c r="B16" s="65" t="s">
        <v>1779</v>
      </c>
    </row>
    <row r="17" spans="1:9" x14ac:dyDescent="0.25">
      <c r="B17" s="65" t="s">
        <v>1778</v>
      </c>
      <c r="C17" s="64" t="s">
        <v>76</v>
      </c>
      <c r="D17" s="6">
        <v>3</v>
      </c>
      <c r="G17" s="63" t="s">
        <v>1777</v>
      </c>
    </row>
    <row r="18" spans="1:9" ht="15.75" thickBot="1" x14ac:dyDescent="0.3">
      <c r="B18" s="65" t="s">
        <v>1776</v>
      </c>
    </row>
    <row r="19" spans="1:9" x14ac:dyDescent="0.25">
      <c r="A19" s="72"/>
      <c r="B19" s="71"/>
      <c r="C19" s="70"/>
      <c r="D19" s="28"/>
      <c r="E19" s="69" t="s">
        <v>1702</v>
      </c>
      <c r="F19" s="30"/>
      <c r="G19" s="68"/>
    </row>
    <row r="20" spans="1:9" x14ac:dyDescent="0.25">
      <c r="E20" s="7" t="s">
        <v>1701</v>
      </c>
      <c r="I20">
        <v>1</v>
      </c>
    </row>
    <row r="22" spans="1:9" x14ac:dyDescent="0.25">
      <c r="A22" s="67" t="s">
        <v>1699</v>
      </c>
    </row>
    <row r="23" spans="1:9" x14ac:dyDescent="0.25">
      <c r="A23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65"/>
  <sheetViews>
    <sheetView topLeftCell="A10" workbookViewId="0">
      <selection activeCell="T62" sqref="T62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426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427</v>
      </c>
      <c r="D13" s="26" t="s">
        <v>144</v>
      </c>
      <c r="E13" s="27"/>
      <c r="F13" s="27"/>
      <c r="G13" s="28">
        <v>2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428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429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427</v>
      </c>
      <c r="D18" s="5" t="s">
        <v>144</v>
      </c>
      <c r="G18" s="6">
        <v>1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430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431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432</v>
      </c>
      <c r="D23" s="5" t="s">
        <v>76</v>
      </c>
      <c r="G23" s="6">
        <v>3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433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434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152</v>
      </c>
      <c r="D28" s="5" t="s">
        <v>144</v>
      </c>
      <c r="G28" s="6">
        <v>3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153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19" x14ac:dyDescent="0.25">
      <c r="B33" s="2">
        <v>5</v>
      </c>
      <c r="C33" s="3" t="s">
        <v>435</v>
      </c>
      <c r="D33" s="5" t="s">
        <v>144</v>
      </c>
      <c r="G33" s="6">
        <v>5</v>
      </c>
    </row>
    <row r="34" spans="1:1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19" x14ac:dyDescent="0.25">
      <c r="A35" s="54" t="s">
        <v>436</v>
      </c>
      <c r="B35" s="55"/>
      <c r="C35" s="55"/>
      <c r="D35" s="55"/>
      <c r="E35" s="55"/>
      <c r="F35" s="55"/>
      <c r="G35" s="55"/>
    </row>
    <row r="36" spans="1:19" x14ac:dyDescent="0.25">
      <c r="A36" s="55"/>
      <c r="B36" s="55"/>
      <c r="C36" s="55"/>
      <c r="D36" s="55"/>
      <c r="E36" s="55"/>
      <c r="F36" s="55"/>
      <c r="G36" s="55"/>
    </row>
    <row r="37" spans="1:1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19" x14ac:dyDescent="0.25">
      <c r="B38" s="37" t="s">
        <v>154</v>
      </c>
      <c r="E38" s="4">
        <f>SUMIF(J13:J37,"1",I13:I37)</f>
        <v>0</v>
      </c>
      <c r="F38" s="4">
        <f>SUMIF(J13:J37,"2",I13:I37)</f>
        <v>0</v>
      </c>
      <c r="G38" s="4">
        <f>SUMIF(J13:J37,"3",I13:I37)</f>
        <v>0</v>
      </c>
      <c r="H38" s="4">
        <f>SUMIF(J13:J37,"4",I13:I37)</f>
        <v>0</v>
      </c>
      <c r="I38" s="4">
        <f>SUMIF(J13:J37,"5",I13:I37)</f>
        <v>0</v>
      </c>
      <c r="K38" s="4">
        <f>SUMIF(J13:J37,"3",K13:K37)</f>
        <v>0</v>
      </c>
      <c r="L38" s="4">
        <f>SUMIF(J13:J37,"3",L13:L37)</f>
        <v>0</v>
      </c>
      <c r="M38" s="4">
        <f>SUMIF(J13:J37,"3",M13:M37)</f>
        <v>0</v>
      </c>
      <c r="N38" s="4">
        <f>SUMIF(J13:J37,"4",N13:N37)</f>
        <v>0</v>
      </c>
      <c r="O38" s="4">
        <f>SUMIF(J13:J37,"4",O13:O37)</f>
        <v>0</v>
      </c>
      <c r="P38" s="4">
        <f>SUMIF(J13:J37,"4",P13:P37)</f>
        <v>0</v>
      </c>
      <c r="Q38" s="4">
        <f>SUMIF(J13:J37,"4",Q13:Q37)</f>
        <v>0</v>
      </c>
      <c r="R38" s="4">
        <f>SUMIF(J13:J37,"4",R13:R37)</f>
        <v>0</v>
      </c>
      <c r="S38" s="4">
        <f>SUMIF(J13:J37,"4",S13:S37)</f>
        <v>0</v>
      </c>
    </row>
    <row r="39" spans="1:19" hidden="1" x14ac:dyDescent="0.25">
      <c r="B39" s="37" t="s">
        <v>155</v>
      </c>
    </row>
    <row r="40" spans="1:19" hidden="1" x14ac:dyDescent="0.25">
      <c r="B40" s="37" t="s">
        <v>156</v>
      </c>
      <c r="G40" s="4">
        <f>$K$38*1</f>
        <v>0</v>
      </c>
    </row>
    <row r="41" spans="1:19" hidden="1" x14ac:dyDescent="0.25">
      <c r="B41" s="37" t="s">
        <v>157</v>
      </c>
      <c r="G41" s="4">
        <f>$L$38*1</f>
        <v>0</v>
      </c>
    </row>
    <row r="42" spans="1:19" hidden="1" x14ac:dyDescent="0.25">
      <c r="B42" s="37" t="s">
        <v>158</v>
      </c>
      <c r="G42" s="4">
        <f>G38-G40-G41</f>
        <v>0</v>
      </c>
    </row>
    <row r="43" spans="1:19" hidden="1" x14ac:dyDescent="0.25">
      <c r="B43" s="37" t="s">
        <v>159</v>
      </c>
      <c r="E43" s="4">
        <f>IF("G"="Nu",0*1,0)</f>
        <v>0</v>
      </c>
      <c r="I43" s="4">
        <f>E43</f>
        <v>0</v>
      </c>
    </row>
    <row r="44" spans="1:19" hidden="1" x14ac:dyDescent="0.25">
      <c r="B44" s="37" t="s">
        <v>160</v>
      </c>
      <c r="D44" s="38" t="str">
        <f>CONCATENATE(TEXT(0,REPLACE("#.####",2,1,"."))," x")</f>
        <v>. x</v>
      </c>
      <c r="E44" s="4">
        <f>IF("G"="Nu",0*1,0)</f>
        <v>0</v>
      </c>
      <c r="I44" s="4">
        <f>E44*0</f>
        <v>0</v>
      </c>
    </row>
    <row r="45" spans="1:19" x14ac:dyDescent="0.25">
      <c r="B45" s="37" t="s">
        <v>161</v>
      </c>
      <c r="E45" s="4">
        <f>0</f>
        <v>0</v>
      </c>
      <c r="F45" s="4">
        <f>0</f>
        <v>0</v>
      </c>
      <c r="G45" s="4">
        <f>0</f>
        <v>0</v>
      </c>
      <c r="H45" s="4">
        <f>IF(H38=0,1,H56/H38)</f>
        <v>1</v>
      </c>
    </row>
    <row r="46" spans="1:19" x14ac:dyDescent="0.25">
      <c r="B46" s="39" t="s">
        <v>162</v>
      </c>
      <c r="C46" s="40"/>
      <c r="D46" s="41"/>
      <c r="E46" s="42"/>
      <c r="F46" s="42"/>
      <c r="G46" s="43"/>
      <c r="H46" s="32"/>
      <c r="I46" s="44"/>
    </row>
    <row r="47" spans="1:19" hidden="1" x14ac:dyDescent="0.25">
      <c r="B47" s="45" t="str">
        <f>CONCATENATE("  ","Impozit manopera        ")</f>
        <v xml:space="preserve">  Impozit manopera        </v>
      </c>
      <c r="D47" s="38">
        <f>0</f>
        <v>0</v>
      </c>
      <c r="F47" s="4">
        <f>F38*F45*D47</f>
        <v>0</v>
      </c>
      <c r="I47" s="46">
        <f t="shared" ref="I47:I54" si="0">F47</f>
        <v>0</v>
      </c>
    </row>
    <row r="48" spans="1:19" x14ac:dyDescent="0.25">
      <c r="B48" s="45" t="str">
        <f>CONCATENATE("  ","C.A.S.                  ")</f>
        <v xml:space="preserve">  C.A.S.                  </v>
      </c>
      <c r="D48" s="38">
        <f>0</f>
        <v>0</v>
      </c>
      <c r="F48" s="4">
        <f>(F38*F45+F47)*D48</f>
        <v>0</v>
      </c>
      <c r="I48" s="4">
        <f t="shared" si="0"/>
        <v>0</v>
      </c>
    </row>
    <row r="49" spans="1:9" x14ac:dyDescent="0.25">
      <c r="B49" s="45" t="str">
        <f>CONCATENATE("  ","C.A.S.S.                ")</f>
        <v xml:space="preserve">  C.A.S.S.                </v>
      </c>
      <c r="D49" s="38">
        <f>0</f>
        <v>0</v>
      </c>
      <c r="F49" s="4">
        <f>(F38*F45+F47)*D49</f>
        <v>0</v>
      </c>
      <c r="I49" s="4">
        <f t="shared" si="0"/>
        <v>0</v>
      </c>
    </row>
    <row r="50" spans="1:9" x14ac:dyDescent="0.25">
      <c r="B50" s="45" t="str">
        <f>CONCATENATE("  ","Aj.somaj                ")</f>
        <v xml:space="preserve">  Aj.somaj                </v>
      </c>
      <c r="D50" s="38">
        <f>0</f>
        <v>0</v>
      </c>
      <c r="F50" s="4">
        <f>(F38*F45+F47)*D50</f>
        <v>0</v>
      </c>
      <c r="I50" s="4">
        <f t="shared" si="0"/>
        <v>0</v>
      </c>
    </row>
    <row r="51" spans="1:9" x14ac:dyDescent="0.25">
      <c r="B51" s="45" t="str">
        <f>CONCATENATE("  ","Acc. munca, boli profes.")</f>
        <v xml:space="preserve">  Acc. munca, boli profes.</v>
      </c>
      <c r="D51" s="38">
        <f>0</f>
        <v>0</v>
      </c>
      <c r="F51" s="4">
        <f>(F38*F45+F47)*D51</f>
        <v>0</v>
      </c>
      <c r="I51" s="4">
        <f t="shared" si="0"/>
        <v>0</v>
      </c>
    </row>
    <row r="52" spans="1:9" x14ac:dyDescent="0.25">
      <c r="B52" s="45" t="str">
        <f>CONCATENATE("  ","Contr.Concedii Medicale ")</f>
        <v xml:space="preserve">  Contr.Concedii Medicale </v>
      </c>
      <c r="D52" s="38">
        <f>0</f>
        <v>0</v>
      </c>
      <c r="F52" s="4">
        <f>(F38*F45+F47)*D52</f>
        <v>0</v>
      </c>
      <c r="I52" s="4">
        <f t="shared" si="0"/>
        <v>0</v>
      </c>
    </row>
    <row r="53" spans="1:9" x14ac:dyDescent="0.25">
      <c r="B53" s="45" t="str">
        <f>CONCATENATE("  ","Comision ITM            ")</f>
        <v xml:space="preserve">  Comision ITM            </v>
      </c>
      <c r="D53" s="38">
        <f>0</f>
        <v>0</v>
      </c>
      <c r="F53" s="4">
        <f>(F38*F45+F47)*D53</f>
        <v>0</v>
      </c>
      <c r="I53" s="4">
        <f t="shared" si="0"/>
        <v>0</v>
      </c>
    </row>
    <row r="54" spans="1:9" x14ac:dyDescent="0.25">
      <c r="B54" s="45" t="str">
        <f>CONCATENATE("  ","Fond garantare salarii  ")</f>
        <v xml:space="preserve">  Fond garantare salarii  </v>
      </c>
      <c r="D54" s="38">
        <f>0</f>
        <v>0</v>
      </c>
      <c r="F54" s="4">
        <f>(F38*F45+F47)*D54</f>
        <v>0</v>
      </c>
      <c r="I54" s="4">
        <f t="shared" si="0"/>
        <v>0</v>
      </c>
    </row>
    <row r="55" spans="1:9" hidden="1" x14ac:dyDescent="0.25">
      <c r="B55" s="45" t="str">
        <f>CONCATENATE("  ","Chelt.tr.aprov.,depozit.")</f>
        <v xml:space="preserve">  Chelt.tr.aprov.,depozit.</v>
      </c>
      <c r="D55" s="38">
        <f>0</f>
        <v>0</v>
      </c>
      <c r="E55" s="4">
        <f>(E38+I43+I44)*E45*D55</f>
        <v>0</v>
      </c>
      <c r="I55" s="4">
        <f>E55</f>
        <v>0</v>
      </c>
    </row>
    <row r="56" spans="1:9" x14ac:dyDescent="0.25">
      <c r="B56" s="39" t="s">
        <v>163</v>
      </c>
      <c r="C56" s="40"/>
      <c r="D56" s="41"/>
      <c r="E56" s="44">
        <f>(E38+I43+I44)*E45+E55</f>
        <v>0</v>
      </c>
      <c r="F56" s="44">
        <f>F38*F45+F47+F48+F49+F50+F51+F52+F53+F54</f>
        <v>0</v>
      </c>
      <c r="G56" s="44">
        <f>G38*G45</f>
        <v>0</v>
      </c>
      <c r="H56" s="44">
        <f>($N$38*0+$O$38*0+$P$38*0)*1</f>
        <v>0</v>
      </c>
      <c r="I56" s="44">
        <f>SUM(E56:H56)</f>
        <v>0</v>
      </c>
    </row>
    <row r="57" spans="1:9" x14ac:dyDescent="0.25">
      <c r="B57" s="39" t="s">
        <v>164</v>
      </c>
      <c r="C57" s="40"/>
      <c r="D57" s="47">
        <f>0</f>
        <v>0</v>
      </c>
      <c r="E57" s="42" t="s">
        <v>165</v>
      </c>
      <c r="F57" s="42"/>
      <c r="G57" s="43"/>
      <c r="H57" s="32"/>
      <c r="I57" s="44">
        <f>I56*D57</f>
        <v>0</v>
      </c>
    </row>
    <row r="58" spans="1:9" x14ac:dyDescent="0.25">
      <c r="B58" s="39" t="s">
        <v>166</v>
      </c>
      <c r="C58" s="40"/>
      <c r="D58" s="47">
        <f>0</f>
        <v>0</v>
      </c>
      <c r="E58" s="42" t="s">
        <v>167</v>
      </c>
      <c r="F58" s="42"/>
      <c r="G58" s="43"/>
      <c r="H58" s="32"/>
      <c r="I58" s="44">
        <f>(I56+I57)*D58</f>
        <v>0</v>
      </c>
    </row>
    <row r="59" spans="1:9" hidden="1" x14ac:dyDescent="0.25">
      <c r="B59" s="37" t="s">
        <v>159</v>
      </c>
      <c r="D59" s="42" t="str">
        <f>CONCATENATE(TEXT(0,REPLACE("#.####",2,1,"."))," x")</f>
        <v>. x</v>
      </c>
      <c r="E59" s="4">
        <f>IF("G"="Nu",0*1,0)</f>
        <v>0</v>
      </c>
      <c r="I59" s="4">
        <f>E59*0</f>
        <v>0</v>
      </c>
    </row>
    <row r="60" spans="1:9" hidden="1" x14ac:dyDescent="0.25">
      <c r="B60" s="37" t="s">
        <v>160</v>
      </c>
      <c r="D60" s="38" t="str">
        <f>CONCATENATE(TEXT(0,REPLACE("#.####",2,1,"."))," x ",TEXT(0,REPLACE("#.####",2,1,"."))," x")</f>
        <v>. x . x</v>
      </c>
      <c r="E60" s="4">
        <f>IF("G"="Nu",0*1,0)</f>
        <v>0</v>
      </c>
      <c r="I60" s="4">
        <f>E60*0*0</f>
        <v>0</v>
      </c>
    </row>
    <row r="61" spans="1:9" x14ac:dyDescent="0.25">
      <c r="B61" s="39" t="s">
        <v>168</v>
      </c>
      <c r="C61" s="40"/>
      <c r="D61" s="49" t="s">
        <v>169</v>
      </c>
      <c r="E61" s="42"/>
      <c r="F61" s="42"/>
      <c r="G61" s="43"/>
      <c r="H61" s="32"/>
      <c r="I61" s="44">
        <f>I56+I57+I58+I59+I60</f>
        <v>0</v>
      </c>
    </row>
    <row r="62" spans="1:9" x14ac:dyDescent="0.25">
      <c r="B62" s="48"/>
      <c r="C62" s="40"/>
      <c r="D62" s="41"/>
      <c r="E62" s="42"/>
      <c r="F62" s="42"/>
      <c r="G62" s="43"/>
      <c r="H62" s="32"/>
      <c r="I62" s="44"/>
    </row>
    <row r="64" spans="1:9" x14ac:dyDescent="0.25">
      <c r="A64" s="51" t="s">
        <v>1699</v>
      </c>
    </row>
    <row r="65" spans="1:1" x14ac:dyDescent="0.25">
      <c r="A65" s="51" t="s">
        <v>1700</v>
      </c>
    </row>
  </sheetData>
  <mergeCells count="15">
    <mergeCell ref="A15:G16"/>
    <mergeCell ref="A1:D1"/>
    <mergeCell ref="A2:I2"/>
    <mergeCell ref="A4:I4"/>
    <mergeCell ref="A5:I5"/>
    <mergeCell ref="A6:H6"/>
    <mergeCell ref="A32:G32"/>
    <mergeCell ref="A35:G36"/>
    <mergeCell ref="A37:G37"/>
    <mergeCell ref="A17:G17"/>
    <mergeCell ref="A20:G21"/>
    <mergeCell ref="A22:G22"/>
    <mergeCell ref="A25:G26"/>
    <mergeCell ref="A27:G27"/>
    <mergeCell ref="A30:G3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61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I107"/>
  <sheetViews>
    <sheetView topLeftCell="A80" workbookViewId="0">
      <selection activeCell="G104" sqref="G104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1688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1907</v>
      </c>
      <c r="C10" s="70"/>
      <c r="D10" s="28"/>
      <c r="E10" s="29"/>
      <c r="F10" s="30"/>
      <c r="G10" s="68"/>
    </row>
    <row r="11" spans="1:7" x14ac:dyDescent="0.25">
      <c r="B11" s="65" t="s">
        <v>1906</v>
      </c>
      <c r="C11" s="64" t="s">
        <v>76</v>
      </c>
      <c r="D11" s="6">
        <v>1</v>
      </c>
      <c r="G11" s="63" t="s">
        <v>1905</v>
      </c>
    </row>
    <row r="12" spans="1:7" x14ac:dyDescent="0.25">
      <c r="B12" s="65" t="s">
        <v>1904</v>
      </c>
    </row>
    <row r="13" spans="1:7" x14ac:dyDescent="0.25">
      <c r="B13" s="65" t="s">
        <v>1903</v>
      </c>
      <c r="C13" s="64" t="s">
        <v>76</v>
      </c>
      <c r="D13" s="6">
        <v>3</v>
      </c>
      <c r="G13" s="63" t="s">
        <v>1902</v>
      </c>
    </row>
    <row r="14" spans="1:7" x14ac:dyDescent="0.25">
      <c r="B14" s="65" t="s">
        <v>1901</v>
      </c>
    </row>
    <row r="15" spans="1:7" x14ac:dyDescent="0.25">
      <c r="B15" s="65" t="s">
        <v>1900</v>
      </c>
      <c r="C15" s="64" t="s">
        <v>76</v>
      </c>
      <c r="D15" s="6">
        <v>1</v>
      </c>
      <c r="G15" s="63" t="s">
        <v>1899</v>
      </c>
    </row>
    <row r="16" spans="1:7" x14ac:dyDescent="0.25">
      <c r="B16" s="65" t="s">
        <v>1898</v>
      </c>
    </row>
    <row r="17" spans="2:7" x14ac:dyDescent="0.25">
      <c r="B17" s="65" t="s">
        <v>1897</v>
      </c>
      <c r="C17" s="64" t="s">
        <v>76</v>
      </c>
      <c r="D17" s="6">
        <v>1</v>
      </c>
      <c r="G17" s="63" t="s">
        <v>1896</v>
      </c>
    </row>
    <row r="18" spans="2:7" x14ac:dyDescent="0.25">
      <c r="B18" s="65" t="s">
        <v>1895</v>
      </c>
    </row>
    <row r="19" spans="2:7" x14ac:dyDescent="0.25">
      <c r="B19" s="65" t="s">
        <v>1748</v>
      </c>
      <c r="C19" s="64" t="s">
        <v>76</v>
      </c>
      <c r="D19" s="6">
        <v>4</v>
      </c>
      <c r="G19" s="63" t="s">
        <v>1894</v>
      </c>
    </row>
    <row r="20" spans="2:7" x14ac:dyDescent="0.25">
      <c r="B20" s="65" t="s">
        <v>1893</v>
      </c>
    </row>
    <row r="21" spans="2:7" x14ac:dyDescent="0.25">
      <c r="B21" s="65" t="s">
        <v>1745</v>
      </c>
      <c r="C21" s="64" t="s">
        <v>76</v>
      </c>
      <c r="D21" s="6">
        <v>2</v>
      </c>
      <c r="G21" s="63" t="s">
        <v>1892</v>
      </c>
    </row>
    <row r="22" spans="2:7" x14ac:dyDescent="0.25">
      <c r="B22" s="65" t="s">
        <v>1891</v>
      </c>
    </row>
    <row r="23" spans="2:7" x14ac:dyDescent="0.25">
      <c r="B23" s="65" t="s">
        <v>1890</v>
      </c>
      <c r="C23" s="64" t="s">
        <v>76</v>
      </c>
      <c r="D23" s="6">
        <v>1</v>
      </c>
      <c r="G23" s="63" t="s">
        <v>1889</v>
      </c>
    </row>
    <row r="24" spans="2:7" x14ac:dyDescent="0.25">
      <c r="B24" s="65" t="s">
        <v>1888</v>
      </c>
    </row>
    <row r="25" spans="2:7" x14ac:dyDescent="0.25">
      <c r="B25" s="65" t="s">
        <v>1887</v>
      </c>
      <c r="C25" s="64" t="s">
        <v>76</v>
      </c>
      <c r="D25" s="6">
        <v>80</v>
      </c>
      <c r="G25" s="63" t="s">
        <v>1886</v>
      </c>
    </row>
    <row r="26" spans="2:7" x14ac:dyDescent="0.25">
      <c r="B26" s="65" t="s">
        <v>1885</v>
      </c>
    </row>
    <row r="27" spans="2:7" x14ac:dyDescent="0.25">
      <c r="B27" s="65" t="s">
        <v>1884</v>
      </c>
      <c r="C27" s="64" t="s">
        <v>76</v>
      </c>
      <c r="D27" s="6">
        <v>1</v>
      </c>
      <c r="G27" s="63" t="s">
        <v>1883</v>
      </c>
    </row>
    <row r="28" spans="2:7" x14ac:dyDescent="0.25">
      <c r="B28" s="65" t="s">
        <v>1882</v>
      </c>
    </row>
    <row r="29" spans="2:7" x14ac:dyDescent="0.25">
      <c r="B29" s="65" t="s">
        <v>1881</v>
      </c>
      <c r="C29" s="64" t="s">
        <v>76</v>
      </c>
      <c r="D29" s="6">
        <v>1</v>
      </c>
      <c r="G29" s="63" t="s">
        <v>1880</v>
      </c>
    </row>
    <row r="30" spans="2:7" x14ac:dyDescent="0.25">
      <c r="B30" s="65" t="s">
        <v>1879</v>
      </c>
    </row>
    <row r="31" spans="2:7" x14ac:dyDescent="0.25">
      <c r="B31" s="65" t="s">
        <v>1733</v>
      </c>
      <c r="C31" s="64" t="s">
        <v>76</v>
      </c>
      <c r="D31" s="6">
        <v>1</v>
      </c>
      <c r="G31" s="63" t="s">
        <v>1878</v>
      </c>
    </row>
    <row r="32" spans="2:7" x14ac:dyDescent="0.25">
      <c r="B32" s="65" t="s">
        <v>1877</v>
      </c>
    </row>
    <row r="33" spans="2:7" x14ac:dyDescent="0.25">
      <c r="B33" s="65" t="s">
        <v>1876</v>
      </c>
      <c r="C33" s="64" t="s">
        <v>76</v>
      </c>
      <c r="D33" s="6">
        <v>2</v>
      </c>
      <c r="G33" s="63" t="s">
        <v>1875</v>
      </c>
    </row>
    <row r="34" spans="2:7" x14ac:dyDescent="0.25">
      <c r="B34" s="65" t="s">
        <v>1874</v>
      </c>
    </row>
    <row r="35" spans="2:7" x14ac:dyDescent="0.25">
      <c r="B35" s="65" t="s">
        <v>1873</v>
      </c>
      <c r="C35" s="64" t="s">
        <v>76</v>
      </c>
      <c r="D35" s="6">
        <v>1</v>
      </c>
      <c r="G35" s="63" t="s">
        <v>1872</v>
      </c>
    </row>
    <row r="36" spans="2:7" x14ac:dyDescent="0.25">
      <c r="B36" s="65" t="s">
        <v>1871</v>
      </c>
    </row>
    <row r="37" spans="2:7" x14ac:dyDescent="0.25">
      <c r="B37" s="65" t="s">
        <v>1870</v>
      </c>
      <c r="C37" s="64" t="s">
        <v>76</v>
      </c>
      <c r="D37" s="6">
        <v>30</v>
      </c>
      <c r="G37" s="63" t="s">
        <v>1869</v>
      </c>
    </row>
    <row r="38" spans="2:7" x14ac:dyDescent="0.25">
      <c r="B38" s="65" t="s">
        <v>1868</v>
      </c>
    </row>
    <row r="39" spans="2:7" x14ac:dyDescent="0.25">
      <c r="B39" s="65" t="s">
        <v>1867</v>
      </c>
      <c r="C39" s="64" t="s">
        <v>76</v>
      </c>
      <c r="D39" s="6">
        <v>2</v>
      </c>
      <c r="G39" s="63" t="s">
        <v>1866</v>
      </c>
    </row>
    <row r="40" spans="2:7" x14ac:dyDescent="0.25">
      <c r="B40" s="65" t="s">
        <v>1865</v>
      </c>
    </row>
    <row r="41" spans="2:7" x14ac:dyDescent="0.25">
      <c r="B41" s="65" t="s">
        <v>1784</v>
      </c>
      <c r="C41" s="64" t="s">
        <v>76</v>
      </c>
      <c r="D41" s="6">
        <v>1</v>
      </c>
      <c r="G41" s="63" t="s">
        <v>1864</v>
      </c>
    </row>
    <row r="42" spans="2:7" x14ac:dyDescent="0.25">
      <c r="B42" s="65" t="s">
        <v>1863</v>
      </c>
    </row>
    <row r="43" spans="2:7" x14ac:dyDescent="0.25">
      <c r="B43" s="65" t="s">
        <v>1862</v>
      </c>
      <c r="C43" s="64" t="s">
        <v>76</v>
      </c>
      <c r="D43" s="6">
        <v>1</v>
      </c>
      <c r="G43" s="63" t="s">
        <v>1861</v>
      </c>
    </row>
    <row r="44" spans="2:7" x14ac:dyDescent="0.25">
      <c r="B44" s="65" t="s">
        <v>1860</v>
      </c>
    </row>
    <row r="45" spans="2:7" x14ac:dyDescent="0.25">
      <c r="B45" s="65" t="s">
        <v>1754</v>
      </c>
      <c r="C45" s="64" t="s">
        <v>76</v>
      </c>
      <c r="D45" s="6">
        <v>4</v>
      </c>
      <c r="G45" s="63" t="s">
        <v>1859</v>
      </c>
    </row>
    <row r="46" spans="2:7" x14ac:dyDescent="0.25">
      <c r="B46" s="65" t="s">
        <v>1858</v>
      </c>
    </row>
    <row r="47" spans="2:7" x14ac:dyDescent="0.25">
      <c r="B47" s="65" t="s">
        <v>1775</v>
      </c>
      <c r="C47" s="64" t="s">
        <v>76</v>
      </c>
      <c r="D47" s="6">
        <v>1</v>
      </c>
      <c r="G47" s="63" t="s">
        <v>1857</v>
      </c>
    </row>
    <row r="48" spans="2:7" x14ac:dyDescent="0.25">
      <c r="B48" s="65" t="s">
        <v>1856</v>
      </c>
    </row>
    <row r="49" spans="2:7" x14ac:dyDescent="0.25">
      <c r="B49" s="65" t="s">
        <v>1772</v>
      </c>
      <c r="C49" s="64" t="s">
        <v>76</v>
      </c>
      <c r="D49" s="6">
        <v>1</v>
      </c>
      <c r="G49" s="63" t="s">
        <v>1855</v>
      </c>
    </row>
    <row r="50" spans="2:7" x14ac:dyDescent="0.25">
      <c r="B50" s="65" t="s">
        <v>1854</v>
      </c>
    </row>
    <row r="51" spans="2:7" x14ac:dyDescent="0.25">
      <c r="B51" s="65" t="s">
        <v>1769</v>
      </c>
      <c r="C51" s="64" t="s">
        <v>76</v>
      </c>
      <c r="D51" s="6">
        <v>1</v>
      </c>
      <c r="G51" s="63" t="s">
        <v>1853</v>
      </c>
    </row>
    <row r="52" spans="2:7" x14ac:dyDescent="0.25">
      <c r="B52" s="65" t="s">
        <v>1852</v>
      </c>
    </row>
    <row r="53" spans="2:7" x14ac:dyDescent="0.25">
      <c r="B53" s="65" t="s">
        <v>1766</v>
      </c>
      <c r="C53" s="64" t="s">
        <v>76</v>
      </c>
      <c r="D53" s="6">
        <v>1</v>
      </c>
      <c r="G53" s="63" t="s">
        <v>1851</v>
      </c>
    </row>
    <row r="54" spans="2:7" x14ac:dyDescent="0.25">
      <c r="B54" s="65" t="s">
        <v>1850</v>
      </c>
    </row>
    <row r="55" spans="2:7" x14ac:dyDescent="0.25">
      <c r="B55" s="65" t="s">
        <v>1849</v>
      </c>
      <c r="C55" s="64" t="s">
        <v>76</v>
      </c>
      <c r="D55" s="6">
        <v>4</v>
      </c>
      <c r="G55" s="63" t="s">
        <v>1848</v>
      </c>
    </row>
    <row r="56" spans="2:7" x14ac:dyDescent="0.25">
      <c r="B56" s="65" t="s">
        <v>1847</v>
      </c>
    </row>
    <row r="57" spans="2:7" x14ac:dyDescent="0.25">
      <c r="B57" s="65" t="s">
        <v>1846</v>
      </c>
      <c r="C57" s="64" t="s">
        <v>76</v>
      </c>
      <c r="D57" s="6">
        <v>20</v>
      </c>
      <c r="G57" s="63" t="s">
        <v>1845</v>
      </c>
    </row>
    <row r="58" spans="2:7" x14ac:dyDescent="0.25">
      <c r="B58" s="65" t="s">
        <v>1844</v>
      </c>
    </row>
    <row r="59" spans="2:7" x14ac:dyDescent="0.25">
      <c r="B59" s="65" t="s">
        <v>1843</v>
      </c>
      <c r="C59" s="64" t="s">
        <v>76</v>
      </c>
      <c r="D59" s="6">
        <v>1</v>
      </c>
      <c r="G59" s="63" t="s">
        <v>1842</v>
      </c>
    </row>
    <row r="60" spans="2:7" x14ac:dyDescent="0.25">
      <c r="B60" s="65" t="s">
        <v>1841</v>
      </c>
    </row>
    <row r="61" spans="2:7" x14ac:dyDescent="0.25">
      <c r="B61" s="65" t="s">
        <v>1840</v>
      </c>
      <c r="C61" s="64" t="s">
        <v>76</v>
      </c>
      <c r="D61" s="6">
        <v>1</v>
      </c>
      <c r="G61" s="63" t="s">
        <v>1839</v>
      </c>
    </row>
    <row r="62" spans="2:7" x14ac:dyDescent="0.25">
      <c r="B62" s="65" t="s">
        <v>1838</v>
      </c>
    </row>
    <row r="63" spans="2:7" x14ac:dyDescent="0.25">
      <c r="B63" s="65" t="s">
        <v>1837</v>
      </c>
      <c r="C63" s="64" t="s">
        <v>76</v>
      </c>
      <c r="D63" s="6">
        <v>1</v>
      </c>
      <c r="G63" s="63" t="s">
        <v>1836</v>
      </c>
    </row>
    <row r="64" spans="2:7" x14ac:dyDescent="0.25">
      <c r="B64" s="65" t="s">
        <v>1835</v>
      </c>
    </row>
    <row r="65" spans="2:7" x14ac:dyDescent="0.25">
      <c r="B65" s="65" t="s">
        <v>1834</v>
      </c>
      <c r="C65" s="64" t="s">
        <v>76</v>
      </c>
      <c r="D65" s="6">
        <v>12</v>
      </c>
      <c r="G65" s="63" t="s">
        <v>1833</v>
      </c>
    </row>
    <row r="66" spans="2:7" x14ac:dyDescent="0.25">
      <c r="B66" s="65" t="s">
        <v>1832</v>
      </c>
    </row>
    <row r="67" spans="2:7" x14ac:dyDescent="0.25">
      <c r="B67" s="65" t="s">
        <v>1831</v>
      </c>
      <c r="C67" s="64" t="s">
        <v>76</v>
      </c>
      <c r="D67" s="6">
        <v>5</v>
      </c>
      <c r="G67" s="63" t="s">
        <v>1830</v>
      </c>
    </row>
    <row r="68" spans="2:7" x14ac:dyDescent="0.25">
      <c r="B68" s="65" t="s">
        <v>1829</v>
      </c>
    </row>
    <row r="69" spans="2:7" x14ac:dyDescent="0.25">
      <c r="B69" s="65" t="s">
        <v>1751</v>
      </c>
      <c r="C69" s="64" t="s">
        <v>76</v>
      </c>
      <c r="D69" s="6">
        <v>6</v>
      </c>
      <c r="G69" s="63" t="s">
        <v>1828</v>
      </c>
    </row>
    <row r="70" spans="2:7" x14ac:dyDescent="0.25">
      <c r="B70" s="65" t="s">
        <v>1827</v>
      </c>
    </row>
    <row r="71" spans="2:7" x14ac:dyDescent="0.25">
      <c r="B71" s="65" t="s">
        <v>1717</v>
      </c>
      <c r="C71" s="64" t="s">
        <v>76</v>
      </c>
      <c r="D71" s="6">
        <v>3</v>
      </c>
      <c r="G71" s="63" t="s">
        <v>1826</v>
      </c>
    </row>
    <row r="72" spans="2:7" x14ac:dyDescent="0.25">
      <c r="B72" s="65" t="s">
        <v>1825</v>
      </c>
    </row>
    <row r="73" spans="2:7" x14ac:dyDescent="0.25">
      <c r="B73" s="65" t="s">
        <v>1714</v>
      </c>
      <c r="C73" s="64" t="s">
        <v>76</v>
      </c>
      <c r="D73" s="6">
        <v>1</v>
      </c>
      <c r="G73" s="63" t="s">
        <v>1824</v>
      </c>
    </row>
    <row r="74" spans="2:7" x14ac:dyDescent="0.25">
      <c r="B74" s="65" t="s">
        <v>1823</v>
      </c>
    </row>
    <row r="75" spans="2:7" x14ac:dyDescent="0.25">
      <c r="B75" s="65" t="s">
        <v>1711</v>
      </c>
      <c r="C75" s="64" t="s">
        <v>76</v>
      </c>
      <c r="D75" s="6">
        <v>1</v>
      </c>
      <c r="G75" s="63" t="s">
        <v>1822</v>
      </c>
    </row>
    <row r="76" spans="2:7" x14ac:dyDescent="0.25">
      <c r="B76" s="65" t="s">
        <v>1821</v>
      </c>
    </row>
    <row r="77" spans="2:7" x14ac:dyDescent="0.25">
      <c r="B77" s="65" t="s">
        <v>1708</v>
      </c>
      <c r="C77" s="64" t="s">
        <v>76</v>
      </c>
      <c r="D77" s="6">
        <v>3</v>
      </c>
      <c r="G77" s="63" t="s">
        <v>1820</v>
      </c>
    </row>
    <row r="78" spans="2:7" x14ac:dyDescent="0.25">
      <c r="B78" s="65" t="s">
        <v>1819</v>
      </c>
    </row>
    <row r="79" spans="2:7" x14ac:dyDescent="0.25">
      <c r="B79" s="65" t="s">
        <v>1705</v>
      </c>
      <c r="C79" s="64" t="s">
        <v>76</v>
      </c>
      <c r="D79" s="6">
        <v>3</v>
      </c>
      <c r="G79" s="63" t="s">
        <v>1818</v>
      </c>
    </row>
    <row r="80" spans="2:7" x14ac:dyDescent="0.25">
      <c r="B80" s="65" t="s">
        <v>1817</v>
      </c>
    </row>
    <row r="81" spans="2:7" x14ac:dyDescent="0.25">
      <c r="B81" s="65" t="s">
        <v>1742</v>
      </c>
      <c r="C81" s="64" t="s">
        <v>76</v>
      </c>
      <c r="D81" s="6">
        <v>3</v>
      </c>
      <c r="G81" s="63" t="s">
        <v>1816</v>
      </c>
    </row>
    <row r="82" spans="2:7" x14ac:dyDescent="0.25">
      <c r="B82" s="65" t="s">
        <v>1815</v>
      </c>
    </row>
    <row r="83" spans="2:7" x14ac:dyDescent="0.25">
      <c r="B83" s="65" t="s">
        <v>1739</v>
      </c>
      <c r="C83" s="64" t="s">
        <v>76</v>
      </c>
      <c r="D83" s="6">
        <v>2</v>
      </c>
      <c r="G83" s="63" t="s">
        <v>1814</v>
      </c>
    </row>
    <row r="84" spans="2:7" x14ac:dyDescent="0.25">
      <c r="B84" s="65" t="s">
        <v>1813</v>
      </c>
    </row>
    <row r="85" spans="2:7" x14ac:dyDescent="0.25">
      <c r="B85" s="65" t="s">
        <v>1781</v>
      </c>
      <c r="C85" s="64" t="s">
        <v>76</v>
      </c>
      <c r="D85" s="6">
        <v>1</v>
      </c>
      <c r="G85" s="63" t="s">
        <v>1812</v>
      </c>
    </row>
    <row r="86" spans="2:7" x14ac:dyDescent="0.25">
      <c r="B86" s="65" t="s">
        <v>1811</v>
      </c>
    </row>
    <row r="87" spans="2:7" x14ac:dyDescent="0.25">
      <c r="B87" s="65" t="s">
        <v>1778</v>
      </c>
      <c r="C87" s="64" t="s">
        <v>76</v>
      </c>
      <c r="D87" s="6">
        <v>5</v>
      </c>
      <c r="G87" s="63" t="s">
        <v>1810</v>
      </c>
    </row>
    <row r="88" spans="2:7" x14ac:dyDescent="0.25">
      <c r="B88" s="65" t="s">
        <v>1809</v>
      </c>
    </row>
    <row r="89" spans="2:7" x14ac:dyDescent="0.25">
      <c r="B89" s="65" t="s">
        <v>1808</v>
      </c>
      <c r="C89" s="64" t="s">
        <v>76</v>
      </c>
      <c r="D89" s="6">
        <v>6</v>
      </c>
      <c r="G89" s="63" t="s">
        <v>1807</v>
      </c>
    </row>
    <row r="90" spans="2:7" x14ac:dyDescent="0.25">
      <c r="B90" s="65" t="s">
        <v>1806</v>
      </c>
    </row>
    <row r="91" spans="2:7" x14ac:dyDescent="0.25">
      <c r="B91" s="65" t="s">
        <v>1805</v>
      </c>
      <c r="C91" s="64" t="s">
        <v>76</v>
      </c>
      <c r="D91" s="6">
        <v>4</v>
      </c>
      <c r="G91" s="63" t="s">
        <v>1804</v>
      </c>
    </row>
    <row r="92" spans="2:7" x14ac:dyDescent="0.25">
      <c r="B92" s="65" t="s">
        <v>1803</v>
      </c>
    </row>
    <row r="93" spans="2:7" x14ac:dyDescent="0.25">
      <c r="B93" s="65" t="s">
        <v>1802</v>
      </c>
      <c r="C93" s="64" t="s">
        <v>76</v>
      </c>
      <c r="D93" s="6">
        <v>20</v>
      </c>
      <c r="G93" s="63" t="s">
        <v>1801</v>
      </c>
    </row>
    <row r="94" spans="2:7" x14ac:dyDescent="0.25">
      <c r="B94" s="65" t="s">
        <v>1800</v>
      </c>
    </row>
    <row r="95" spans="2:7" x14ac:dyDescent="0.25">
      <c r="B95" s="65" t="s">
        <v>1799</v>
      </c>
      <c r="C95" s="64" t="s">
        <v>76</v>
      </c>
      <c r="D95" s="6">
        <v>5</v>
      </c>
      <c r="G95" s="63" t="s">
        <v>1798</v>
      </c>
    </row>
    <row r="96" spans="2:7" x14ac:dyDescent="0.25">
      <c r="B96" s="65" t="s">
        <v>1797</v>
      </c>
    </row>
    <row r="97" spans="1:9" x14ac:dyDescent="0.25">
      <c r="B97" s="65" t="s">
        <v>1796</v>
      </c>
      <c r="C97" s="64" t="s">
        <v>76</v>
      </c>
      <c r="D97" s="6">
        <v>2</v>
      </c>
      <c r="G97" s="63" t="s">
        <v>1795</v>
      </c>
    </row>
    <row r="98" spans="1:9" x14ac:dyDescent="0.25">
      <c r="B98" s="65" t="s">
        <v>1794</v>
      </c>
    </row>
    <row r="99" spans="1:9" x14ac:dyDescent="0.25">
      <c r="B99" s="65" t="s">
        <v>1793</v>
      </c>
      <c r="C99" s="64" t="s">
        <v>76</v>
      </c>
      <c r="D99" s="6">
        <v>1</v>
      </c>
      <c r="G99" s="63" t="s">
        <v>1792</v>
      </c>
    </row>
    <row r="100" spans="1:9" x14ac:dyDescent="0.25">
      <c r="B100" s="65" t="s">
        <v>1791</v>
      </c>
    </row>
    <row r="101" spans="1:9" x14ac:dyDescent="0.25">
      <c r="B101" s="65" t="s">
        <v>1790</v>
      </c>
      <c r="C101" s="64" t="s">
        <v>76</v>
      </c>
      <c r="D101" s="6">
        <v>1</v>
      </c>
      <c r="G101" s="63" t="s">
        <v>1789</v>
      </c>
    </row>
    <row r="102" spans="1:9" ht="15.75" thickBot="1" x14ac:dyDescent="0.3">
      <c r="B102" s="65" t="s">
        <v>1788</v>
      </c>
    </row>
    <row r="103" spans="1:9" x14ac:dyDescent="0.25">
      <c r="A103" s="72"/>
      <c r="B103" s="71"/>
      <c r="C103" s="70"/>
      <c r="D103" s="28"/>
      <c r="E103" s="69" t="s">
        <v>1702</v>
      </c>
      <c r="F103" s="30"/>
      <c r="G103" s="68"/>
    </row>
    <row r="104" spans="1:9" x14ac:dyDescent="0.25">
      <c r="E104" s="7" t="s">
        <v>1701</v>
      </c>
      <c r="I104">
        <v>1</v>
      </c>
    </row>
    <row r="106" spans="1:9" x14ac:dyDescent="0.25">
      <c r="A106" s="67" t="s">
        <v>1699</v>
      </c>
    </row>
    <row r="107" spans="1:9" x14ac:dyDescent="0.25">
      <c r="A107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6" max="16383" man="1"/>
    <brk id="94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G14" sqref="G14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9" ht="24.75" customHeight="1" x14ac:dyDescent="0.25">
      <c r="A1" s="60" t="s">
        <v>1730</v>
      </c>
      <c r="B1" s="81"/>
      <c r="C1" s="81"/>
    </row>
    <row r="2" spans="1:9" x14ac:dyDescent="0.25">
      <c r="A2" s="61" t="s">
        <v>1</v>
      </c>
      <c r="B2" s="81"/>
      <c r="C2" s="81"/>
      <c r="D2" s="81"/>
      <c r="E2" s="81"/>
      <c r="F2" s="81"/>
      <c r="G2" s="81"/>
    </row>
    <row r="3" spans="1:9" x14ac:dyDescent="0.25">
      <c r="A3" s="8" t="s">
        <v>2</v>
      </c>
    </row>
    <row r="4" spans="1:9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9" x14ac:dyDescent="0.25">
      <c r="A5" s="61" t="s">
        <v>4</v>
      </c>
      <c r="B5" s="81"/>
      <c r="C5" s="81"/>
      <c r="D5" s="81"/>
      <c r="E5" s="81"/>
      <c r="F5" s="81"/>
      <c r="G5" s="81"/>
    </row>
    <row r="6" spans="1:9" ht="15.75" thickBot="1" x14ac:dyDescent="0.3">
      <c r="A6" s="61" t="s">
        <v>1691</v>
      </c>
      <c r="B6" s="81"/>
      <c r="C6" s="81"/>
      <c r="D6" s="81"/>
      <c r="E6" s="81"/>
      <c r="F6" s="81"/>
      <c r="G6" s="63" t="s">
        <v>5</v>
      </c>
    </row>
    <row r="7" spans="1:9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9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9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9" x14ac:dyDescent="0.25">
      <c r="A10" s="72"/>
      <c r="B10" s="71" t="s">
        <v>1907</v>
      </c>
      <c r="C10" s="70"/>
      <c r="D10" s="28"/>
      <c r="E10" s="29"/>
      <c r="F10" s="30"/>
      <c r="G10" s="68"/>
    </row>
    <row r="11" spans="1:9" x14ac:dyDescent="0.25">
      <c r="B11" s="65" t="s">
        <v>1910</v>
      </c>
      <c r="C11" s="64" t="s">
        <v>76</v>
      </c>
      <c r="D11" s="6">
        <v>1</v>
      </c>
      <c r="G11" s="63" t="s">
        <v>1909</v>
      </c>
    </row>
    <row r="12" spans="1:9" ht="15.75" thickBot="1" x14ac:dyDescent="0.3">
      <c r="B12" s="65" t="s">
        <v>1908</v>
      </c>
    </row>
    <row r="13" spans="1:9" x14ac:dyDescent="0.25">
      <c r="A13" s="72"/>
      <c r="B13" s="71"/>
      <c r="C13" s="70"/>
      <c r="D13" s="28"/>
      <c r="E13" s="69" t="s">
        <v>1702</v>
      </c>
      <c r="F13" s="30"/>
      <c r="G13" s="68"/>
    </row>
    <row r="14" spans="1:9" x14ac:dyDescent="0.25">
      <c r="E14" s="7" t="s">
        <v>1701</v>
      </c>
      <c r="I14">
        <v>1</v>
      </c>
    </row>
    <row r="16" spans="1:9" x14ac:dyDescent="0.25">
      <c r="A16" s="67" t="s">
        <v>1699</v>
      </c>
    </row>
    <row r="17" spans="1:1" x14ac:dyDescent="0.25">
      <c r="A17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T65"/>
  <sheetViews>
    <sheetView topLeftCell="A5" workbookViewId="0">
      <selection activeCell="T62" sqref="T62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1694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1689</v>
      </c>
      <c r="D13" s="26" t="s">
        <v>76</v>
      </c>
      <c r="E13" s="27"/>
      <c r="F13" s="27"/>
      <c r="G13" s="28">
        <v>22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1690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1692</v>
      </c>
      <c r="D18" s="5" t="s">
        <v>76</v>
      </c>
      <c r="G18" s="6">
        <v>25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1693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1695</v>
      </c>
      <c r="D23" s="5" t="s">
        <v>76</v>
      </c>
      <c r="G23" s="6">
        <v>2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1696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1697</v>
      </c>
      <c r="D28" s="5" t="s">
        <v>144</v>
      </c>
      <c r="G28" s="6">
        <v>2.5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1698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19" x14ac:dyDescent="0.25">
      <c r="B33" s="2">
        <v>5</v>
      </c>
      <c r="C33" s="3" t="s">
        <v>639</v>
      </c>
      <c r="D33" s="5" t="s">
        <v>144</v>
      </c>
      <c r="G33" s="6">
        <v>2.5</v>
      </c>
    </row>
    <row r="34" spans="1:1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19" x14ac:dyDescent="0.25">
      <c r="A35" s="54" t="s">
        <v>640</v>
      </c>
      <c r="B35" s="55"/>
      <c r="C35" s="55"/>
      <c r="D35" s="55"/>
      <c r="E35" s="55"/>
      <c r="F35" s="55"/>
      <c r="G35" s="55"/>
    </row>
    <row r="36" spans="1:19" x14ac:dyDescent="0.25">
      <c r="A36" s="55"/>
      <c r="B36" s="55"/>
      <c r="C36" s="55"/>
      <c r="D36" s="55"/>
      <c r="E36" s="55"/>
      <c r="F36" s="55"/>
      <c r="G36" s="55"/>
    </row>
    <row r="37" spans="1:1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19" x14ac:dyDescent="0.25">
      <c r="B38" s="37" t="s">
        <v>154</v>
      </c>
      <c r="E38" s="4">
        <f>SUMIF(J13:J37,"1",I13:I37)</f>
        <v>0</v>
      </c>
      <c r="F38" s="4">
        <f>SUMIF(J13:J37,"2",I13:I37)</f>
        <v>0</v>
      </c>
      <c r="G38" s="4">
        <f>SUMIF(J13:J37,"3",I13:I37)</f>
        <v>0</v>
      </c>
      <c r="H38" s="4">
        <f>SUMIF(J13:J37,"4",I13:I37)</f>
        <v>0</v>
      </c>
      <c r="I38" s="4">
        <f>SUMIF(J13:J37,"5",I13:I37)</f>
        <v>0</v>
      </c>
      <c r="K38" s="4">
        <f>SUMIF(J13:J37,"3",K13:K37)</f>
        <v>0</v>
      </c>
      <c r="L38" s="4">
        <f>SUMIF(J13:J37,"3",L13:L37)</f>
        <v>0</v>
      </c>
      <c r="M38" s="4">
        <f>SUMIF(J13:J37,"3",M13:M37)</f>
        <v>0</v>
      </c>
      <c r="N38" s="4">
        <f>SUMIF(J13:J37,"4",N13:N37)</f>
        <v>0</v>
      </c>
      <c r="O38" s="4">
        <f>SUMIF(J13:J37,"4",O13:O37)</f>
        <v>0</v>
      </c>
      <c r="P38" s="4">
        <f>SUMIF(J13:J37,"4",P13:P37)</f>
        <v>0</v>
      </c>
      <c r="Q38" s="4">
        <f>SUMIF(J13:J37,"4",Q13:Q37)</f>
        <v>0</v>
      </c>
      <c r="R38" s="4">
        <f>SUMIF(J13:J37,"4",R13:R37)</f>
        <v>0</v>
      </c>
      <c r="S38" s="4">
        <f>SUMIF(J13:J37,"4",S13:S37)</f>
        <v>0</v>
      </c>
    </row>
    <row r="39" spans="1:19" hidden="1" x14ac:dyDescent="0.25">
      <c r="B39" s="37" t="s">
        <v>155</v>
      </c>
    </row>
    <row r="40" spans="1:19" hidden="1" x14ac:dyDescent="0.25">
      <c r="B40" s="37" t="s">
        <v>156</v>
      </c>
      <c r="G40" s="4">
        <f>$K$38*1</f>
        <v>0</v>
      </c>
    </row>
    <row r="41" spans="1:19" hidden="1" x14ac:dyDescent="0.25">
      <c r="B41" s="37" t="s">
        <v>157</v>
      </c>
      <c r="G41" s="4">
        <f>$L$38*1</f>
        <v>0</v>
      </c>
    </row>
    <row r="42" spans="1:19" hidden="1" x14ac:dyDescent="0.25">
      <c r="B42" s="37" t="s">
        <v>158</v>
      </c>
      <c r="G42" s="4">
        <f>G38-G40-G41</f>
        <v>0</v>
      </c>
    </row>
    <row r="43" spans="1:19" hidden="1" x14ac:dyDescent="0.25">
      <c r="B43" s="37" t="s">
        <v>159</v>
      </c>
      <c r="E43" s="4">
        <f>IF("G"="Nu",0*1,0)</f>
        <v>0</v>
      </c>
      <c r="I43" s="4">
        <f>E43</f>
        <v>0</v>
      </c>
    </row>
    <row r="44" spans="1:19" hidden="1" x14ac:dyDescent="0.25">
      <c r="B44" s="37" t="s">
        <v>160</v>
      </c>
      <c r="D44" s="38" t="str">
        <f>CONCATENATE(TEXT(0,REPLACE("#.####",2,1,"."))," x")</f>
        <v>. x</v>
      </c>
      <c r="E44" s="4">
        <f>IF("G"="Nu",0*1,0)</f>
        <v>0</v>
      </c>
      <c r="I44" s="4">
        <f>E44*0</f>
        <v>0</v>
      </c>
    </row>
    <row r="45" spans="1:19" x14ac:dyDescent="0.25">
      <c r="B45" s="37" t="s">
        <v>161</v>
      </c>
      <c r="E45" s="4">
        <f>0</f>
        <v>0</v>
      </c>
      <c r="F45" s="4">
        <f>0</f>
        <v>0</v>
      </c>
      <c r="G45" s="4">
        <f>0</f>
        <v>0</v>
      </c>
      <c r="H45" s="4">
        <f>IF(H38=0,1,H56/H38)</f>
        <v>1</v>
      </c>
    </row>
    <row r="46" spans="1:19" x14ac:dyDescent="0.25">
      <c r="B46" s="39" t="s">
        <v>162</v>
      </c>
      <c r="C46" s="40"/>
      <c r="D46" s="41"/>
      <c r="E46" s="42"/>
      <c r="F46" s="42"/>
      <c r="G46" s="43"/>
      <c r="H46" s="32"/>
      <c r="I46" s="44"/>
    </row>
    <row r="47" spans="1:19" hidden="1" x14ac:dyDescent="0.25">
      <c r="B47" s="45" t="str">
        <f>CONCATENATE("  ","Impozit manopera        ")</f>
        <v xml:space="preserve">  Impozit manopera        </v>
      </c>
      <c r="D47" s="38">
        <f>0</f>
        <v>0</v>
      </c>
      <c r="F47" s="4">
        <f>F38*F45*D47</f>
        <v>0</v>
      </c>
      <c r="I47" s="46">
        <f t="shared" ref="I47:I54" si="0">F47</f>
        <v>0</v>
      </c>
    </row>
    <row r="48" spans="1:19" x14ac:dyDescent="0.25">
      <c r="B48" s="45" t="str">
        <f>CONCATENATE("  ","C.A.S.                  ")</f>
        <v xml:space="preserve">  C.A.S.                  </v>
      </c>
      <c r="D48" s="38">
        <f>0</f>
        <v>0</v>
      </c>
      <c r="F48" s="4">
        <f>(F38*F45+F47)*D48</f>
        <v>0</v>
      </c>
      <c r="I48" s="4">
        <f t="shared" si="0"/>
        <v>0</v>
      </c>
    </row>
    <row r="49" spans="1:9" x14ac:dyDescent="0.25">
      <c r="B49" s="45" t="str">
        <f>CONCATENATE("  ","C.A.S.S.                ")</f>
        <v xml:space="preserve">  C.A.S.S.                </v>
      </c>
      <c r="D49" s="38">
        <f>0</f>
        <v>0</v>
      </c>
      <c r="F49" s="4">
        <f>(F38*F45+F47)*D49</f>
        <v>0</v>
      </c>
      <c r="I49" s="4">
        <f t="shared" si="0"/>
        <v>0</v>
      </c>
    </row>
    <row r="50" spans="1:9" x14ac:dyDescent="0.25">
      <c r="B50" s="45" t="str">
        <f>CONCATENATE("  ","Aj.somaj                ")</f>
        <v xml:space="preserve">  Aj.somaj                </v>
      </c>
      <c r="D50" s="38">
        <f>0</f>
        <v>0</v>
      </c>
      <c r="F50" s="4">
        <f>(F38*F45+F47)*D50</f>
        <v>0</v>
      </c>
      <c r="I50" s="4">
        <f t="shared" si="0"/>
        <v>0</v>
      </c>
    </row>
    <row r="51" spans="1:9" x14ac:dyDescent="0.25">
      <c r="B51" s="45" t="str">
        <f>CONCATENATE("  ","Acc. munca, boli profes.")</f>
        <v xml:space="preserve">  Acc. munca, boli profes.</v>
      </c>
      <c r="D51" s="38">
        <f>0</f>
        <v>0</v>
      </c>
      <c r="F51" s="4">
        <f>(F38*F45+F47)*D51</f>
        <v>0</v>
      </c>
      <c r="I51" s="4">
        <f t="shared" si="0"/>
        <v>0</v>
      </c>
    </row>
    <row r="52" spans="1:9" x14ac:dyDescent="0.25">
      <c r="B52" s="45" t="str">
        <f>CONCATENATE("  ","Contr.Concedii Medicale ")</f>
        <v xml:space="preserve">  Contr.Concedii Medicale </v>
      </c>
      <c r="D52" s="38">
        <f>0</f>
        <v>0</v>
      </c>
      <c r="F52" s="4">
        <f>(F38*F45+F47)*D52</f>
        <v>0</v>
      </c>
      <c r="I52" s="4">
        <f t="shared" si="0"/>
        <v>0</v>
      </c>
    </row>
    <row r="53" spans="1:9" x14ac:dyDescent="0.25">
      <c r="B53" s="45" t="str">
        <f>CONCATENATE("  ","Comision ITM            ")</f>
        <v xml:space="preserve">  Comision ITM            </v>
      </c>
      <c r="D53" s="38">
        <f>0</f>
        <v>0</v>
      </c>
      <c r="F53" s="4">
        <f>(F38*F45+F47)*D53</f>
        <v>0</v>
      </c>
      <c r="I53" s="4">
        <f t="shared" si="0"/>
        <v>0</v>
      </c>
    </row>
    <row r="54" spans="1:9" x14ac:dyDescent="0.25">
      <c r="B54" s="45" t="str">
        <f>CONCATENATE("  ","Fond garantare salarii  ")</f>
        <v xml:space="preserve">  Fond garantare salarii  </v>
      </c>
      <c r="D54" s="38">
        <f>0</f>
        <v>0</v>
      </c>
      <c r="F54" s="4">
        <f>(F38*F45+F47)*D54</f>
        <v>0</v>
      </c>
      <c r="I54" s="4">
        <f t="shared" si="0"/>
        <v>0</v>
      </c>
    </row>
    <row r="55" spans="1:9" hidden="1" x14ac:dyDescent="0.25">
      <c r="B55" s="45" t="str">
        <f>CONCATENATE("  ","Chelt.tr.aprov.,depozit.")</f>
        <v xml:space="preserve">  Chelt.tr.aprov.,depozit.</v>
      </c>
      <c r="D55" s="38">
        <f>0</f>
        <v>0</v>
      </c>
      <c r="E55" s="4">
        <f>(E38+I43+I44)*E45*D55</f>
        <v>0</v>
      </c>
      <c r="I55" s="4">
        <f>E55</f>
        <v>0</v>
      </c>
    </row>
    <row r="56" spans="1:9" x14ac:dyDescent="0.25">
      <c r="B56" s="39" t="s">
        <v>163</v>
      </c>
      <c r="C56" s="40"/>
      <c r="D56" s="41"/>
      <c r="E56" s="44">
        <f>(E38+I43+I44)*E45+E55</f>
        <v>0</v>
      </c>
      <c r="F56" s="44">
        <f>F38*F45+F47+F48+F49+F50+F51+F52+F53+F54</f>
        <v>0</v>
      </c>
      <c r="G56" s="44">
        <f>G38*G45</f>
        <v>0</v>
      </c>
      <c r="H56" s="44">
        <f>($N$38*0+$O$38*0+$P$38*0)*1</f>
        <v>0</v>
      </c>
      <c r="I56" s="44">
        <f>SUM(E56:H56)</f>
        <v>0</v>
      </c>
    </row>
    <row r="57" spans="1:9" x14ac:dyDescent="0.25">
      <c r="B57" s="39" t="s">
        <v>164</v>
      </c>
      <c r="C57" s="40"/>
      <c r="D57" s="47">
        <f>0</f>
        <v>0</v>
      </c>
      <c r="E57" s="42" t="s">
        <v>165</v>
      </c>
      <c r="F57" s="42"/>
      <c r="G57" s="43"/>
      <c r="H57" s="32"/>
      <c r="I57" s="44">
        <f>I56*D57</f>
        <v>0</v>
      </c>
    </row>
    <row r="58" spans="1:9" x14ac:dyDescent="0.25">
      <c r="B58" s="39" t="s">
        <v>166</v>
      </c>
      <c r="C58" s="40"/>
      <c r="D58" s="47">
        <f>0</f>
        <v>0</v>
      </c>
      <c r="E58" s="42" t="s">
        <v>167</v>
      </c>
      <c r="F58" s="42"/>
      <c r="G58" s="43"/>
      <c r="H58" s="32"/>
      <c r="I58" s="44">
        <f>(I56+I57)*D58</f>
        <v>0</v>
      </c>
    </row>
    <row r="59" spans="1:9" hidden="1" x14ac:dyDescent="0.25">
      <c r="B59" s="37" t="s">
        <v>159</v>
      </c>
      <c r="D59" s="42" t="str">
        <f>CONCATENATE(TEXT(0,REPLACE("#.####",2,1,"."))," x")</f>
        <v>. x</v>
      </c>
      <c r="E59" s="4">
        <f>IF("G"="Nu",0*1,0)</f>
        <v>0</v>
      </c>
      <c r="I59" s="4">
        <f>E59*0</f>
        <v>0</v>
      </c>
    </row>
    <row r="60" spans="1:9" hidden="1" x14ac:dyDescent="0.25">
      <c r="B60" s="37" t="s">
        <v>160</v>
      </c>
      <c r="D60" s="38" t="str">
        <f>CONCATENATE(TEXT(0,REPLACE("#.####",2,1,"."))," x ",TEXT(0,REPLACE("#.####",2,1,"."))," x")</f>
        <v>. x . x</v>
      </c>
      <c r="E60" s="4">
        <f>IF("G"="Nu",0*1,0)</f>
        <v>0</v>
      </c>
      <c r="I60" s="4">
        <f>E60*0*0</f>
        <v>0</v>
      </c>
    </row>
    <row r="61" spans="1:9" x14ac:dyDescent="0.25">
      <c r="B61" s="39" t="s">
        <v>168</v>
      </c>
      <c r="C61" s="40"/>
      <c r="D61" s="49" t="s">
        <v>169</v>
      </c>
      <c r="E61" s="42"/>
      <c r="F61" s="42"/>
      <c r="G61" s="43"/>
      <c r="H61" s="32"/>
      <c r="I61" s="44">
        <f>I56+I57+I58+I59+I60</f>
        <v>0</v>
      </c>
    </row>
    <row r="62" spans="1:9" x14ac:dyDescent="0.25">
      <c r="B62" s="48"/>
      <c r="C62" s="40"/>
      <c r="D62" s="41"/>
      <c r="E62" s="42"/>
      <c r="F62" s="42"/>
      <c r="G62" s="43"/>
      <c r="H62" s="32"/>
      <c r="I62" s="44"/>
    </row>
    <row r="64" spans="1:9" x14ac:dyDescent="0.25">
      <c r="A64" s="51" t="s">
        <v>1699</v>
      </c>
    </row>
    <row r="65" spans="1:1" x14ac:dyDescent="0.25">
      <c r="A65" s="51" t="s">
        <v>1700</v>
      </c>
    </row>
  </sheetData>
  <mergeCells count="15">
    <mergeCell ref="A15:G16"/>
    <mergeCell ref="A1:D1"/>
    <mergeCell ref="A2:I2"/>
    <mergeCell ref="A4:I4"/>
    <mergeCell ref="A5:I5"/>
    <mergeCell ref="A6:H6"/>
    <mergeCell ref="A32:G32"/>
    <mergeCell ref="A35:G36"/>
    <mergeCell ref="A37:G37"/>
    <mergeCell ref="A17:G17"/>
    <mergeCell ref="A20:G21"/>
    <mergeCell ref="A22:G22"/>
    <mergeCell ref="A25:G26"/>
    <mergeCell ref="A27:G27"/>
    <mergeCell ref="A30:G31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61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G26" sqref="G26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1694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1907</v>
      </c>
      <c r="C10" s="70"/>
      <c r="D10" s="28"/>
      <c r="E10" s="29"/>
      <c r="F10" s="30"/>
      <c r="G10" s="68"/>
    </row>
    <row r="11" spans="1:7" x14ac:dyDescent="0.25">
      <c r="B11" s="65" t="s">
        <v>1931</v>
      </c>
      <c r="C11" s="64" t="s">
        <v>76</v>
      </c>
      <c r="D11" s="6">
        <v>1</v>
      </c>
      <c r="G11" s="63" t="s">
        <v>1930</v>
      </c>
    </row>
    <row r="12" spans="1:7" x14ac:dyDescent="0.25">
      <c r="B12" s="65" t="s">
        <v>1929</v>
      </c>
    </row>
    <row r="13" spans="1:7" x14ac:dyDescent="0.25">
      <c r="B13" s="65" t="s">
        <v>1928</v>
      </c>
      <c r="C13" s="64" t="s">
        <v>76</v>
      </c>
      <c r="D13" s="6">
        <v>1</v>
      </c>
      <c r="G13" s="63" t="s">
        <v>1927</v>
      </c>
    </row>
    <row r="14" spans="1:7" x14ac:dyDescent="0.25">
      <c r="B14" s="65" t="s">
        <v>1926</v>
      </c>
    </row>
    <row r="15" spans="1:7" x14ac:dyDescent="0.25">
      <c r="B15" s="65" t="s">
        <v>1925</v>
      </c>
      <c r="C15" s="64" t="s">
        <v>76</v>
      </c>
      <c r="D15" s="6">
        <v>15</v>
      </c>
      <c r="G15" s="63" t="s">
        <v>1924</v>
      </c>
    </row>
    <row r="16" spans="1:7" x14ac:dyDescent="0.25">
      <c r="B16" s="65" t="s">
        <v>1923</v>
      </c>
    </row>
    <row r="17" spans="1:9" x14ac:dyDescent="0.25">
      <c r="B17" s="65" t="s">
        <v>1922</v>
      </c>
      <c r="C17" s="64" t="s">
        <v>76</v>
      </c>
      <c r="D17" s="6">
        <v>1</v>
      </c>
      <c r="G17" s="63" t="s">
        <v>1921</v>
      </c>
    </row>
    <row r="18" spans="1:9" x14ac:dyDescent="0.25">
      <c r="B18" s="65" t="s">
        <v>1920</v>
      </c>
    </row>
    <row r="19" spans="1:9" x14ac:dyDescent="0.25">
      <c r="B19" s="65" t="s">
        <v>1919</v>
      </c>
      <c r="C19" s="64" t="s">
        <v>76</v>
      </c>
      <c r="D19" s="6">
        <v>4</v>
      </c>
      <c r="G19" s="63" t="s">
        <v>1918</v>
      </c>
    </row>
    <row r="20" spans="1:9" x14ac:dyDescent="0.25">
      <c r="B20" s="65" t="s">
        <v>1917</v>
      </c>
    </row>
    <row r="21" spans="1:9" x14ac:dyDescent="0.25">
      <c r="B21" s="65" t="s">
        <v>1916</v>
      </c>
      <c r="C21" s="64" t="s">
        <v>76</v>
      </c>
      <c r="D21" s="6">
        <v>14</v>
      </c>
      <c r="G21" s="63" t="s">
        <v>1915</v>
      </c>
    </row>
    <row r="22" spans="1:9" x14ac:dyDescent="0.25">
      <c r="B22" s="65" t="s">
        <v>1914</v>
      </c>
    </row>
    <row r="23" spans="1:9" x14ac:dyDescent="0.25">
      <c r="B23" s="65" t="s">
        <v>1913</v>
      </c>
      <c r="C23" s="64" t="s">
        <v>76</v>
      </c>
      <c r="D23" s="6">
        <v>11</v>
      </c>
      <c r="G23" s="63" t="s">
        <v>1912</v>
      </c>
    </row>
    <row r="24" spans="1:9" ht="15.75" thickBot="1" x14ac:dyDescent="0.3">
      <c r="B24" s="65" t="s">
        <v>1911</v>
      </c>
    </row>
    <row r="25" spans="1:9" x14ac:dyDescent="0.25">
      <c r="A25" s="72"/>
      <c r="B25" s="71"/>
      <c r="C25" s="70"/>
      <c r="D25" s="28"/>
      <c r="E25" s="69" t="s">
        <v>1702</v>
      </c>
      <c r="F25" s="30"/>
      <c r="G25" s="68"/>
    </row>
    <row r="26" spans="1:9" x14ac:dyDescent="0.25">
      <c r="E26" s="7" t="s">
        <v>1701</v>
      </c>
      <c r="I26">
        <v>1</v>
      </c>
    </row>
    <row r="28" spans="1:9" x14ac:dyDescent="0.25">
      <c r="A28" s="67" t="s">
        <v>1699</v>
      </c>
    </row>
    <row r="29" spans="1:9" x14ac:dyDescent="0.25">
      <c r="A29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7"/>
  <sheetViews>
    <sheetView workbookViewId="0">
      <selection activeCell="G24" sqref="G24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7" ht="24.75" customHeight="1" x14ac:dyDescent="0.25">
      <c r="A1" s="60" t="s">
        <v>1730</v>
      </c>
      <c r="B1" s="81"/>
      <c r="C1" s="81"/>
    </row>
    <row r="2" spans="1:7" x14ac:dyDescent="0.25">
      <c r="A2" s="61" t="s">
        <v>1</v>
      </c>
      <c r="B2" s="81"/>
      <c r="C2" s="81"/>
      <c r="D2" s="81"/>
      <c r="E2" s="81"/>
      <c r="F2" s="81"/>
      <c r="G2" s="81"/>
    </row>
    <row r="3" spans="1:7" x14ac:dyDescent="0.25">
      <c r="A3" s="8" t="s">
        <v>2</v>
      </c>
    </row>
    <row r="4" spans="1:7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7" x14ac:dyDescent="0.25">
      <c r="A5" s="61" t="s">
        <v>4</v>
      </c>
      <c r="B5" s="81"/>
      <c r="C5" s="81"/>
      <c r="D5" s="81"/>
      <c r="E5" s="81"/>
      <c r="F5" s="81"/>
      <c r="G5" s="81"/>
    </row>
    <row r="6" spans="1:7" ht="15.75" thickBot="1" x14ac:dyDescent="0.3">
      <c r="A6" s="61" t="s">
        <v>426</v>
      </c>
      <c r="B6" s="81"/>
      <c r="C6" s="81"/>
      <c r="D6" s="81"/>
      <c r="E6" s="81"/>
      <c r="F6" s="81"/>
      <c r="G6" s="63" t="s">
        <v>5</v>
      </c>
    </row>
    <row r="7" spans="1:7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7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7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7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7" x14ac:dyDescent="0.25">
      <c r="B11" s="65" t="s">
        <v>1720</v>
      </c>
      <c r="C11" s="64" t="s">
        <v>76</v>
      </c>
      <c r="D11" s="6">
        <v>1</v>
      </c>
      <c r="G11" s="63" t="s">
        <v>1719</v>
      </c>
    </row>
    <row r="12" spans="1:7" x14ac:dyDescent="0.25">
      <c r="B12" s="65" t="s">
        <v>1718</v>
      </c>
    </row>
    <row r="13" spans="1:7" x14ac:dyDescent="0.25">
      <c r="B13" s="65" t="s">
        <v>1717</v>
      </c>
      <c r="C13" s="64" t="s">
        <v>76</v>
      </c>
      <c r="D13" s="6">
        <v>1</v>
      </c>
      <c r="G13" s="63" t="s">
        <v>1716</v>
      </c>
    </row>
    <row r="14" spans="1:7" x14ac:dyDescent="0.25">
      <c r="B14" s="65" t="s">
        <v>1715</v>
      </c>
    </row>
    <row r="15" spans="1:7" x14ac:dyDescent="0.25">
      <c r="B15" s="65" t="s">
        <v>1714</v>
      </c>
      <c r="C15" s="64" t="s">
        <v>76</v>
      </c>
      <c r="D15" s="6">
        <v>1</v>
      </c>
      <c r="G15" s="63" t="s">
        <v>1713</v>
      </c>
    </row>
    <row r="16" spans="1:7" x14ac:dyDescent="0.25">
      <c r="B16" s="65" t="s">
        <v>1712</v>
      </c>
    </row>
    <row r="17" spans="1:9" x14ac:dyDescent="0.25">
      <c r="B17" s="65" t="s">
        <v>1711</v>
      </c>
      <c r="C17" s="64" t="s">
        <v>76</v>
      </c>
      <c r="D17" s="6">
        <v>1</v>
      </c>
      <c r="G17" s="63" t="s">
        <v>1710</v>
      </c>
    </row>
    <row r="18" spans="1:9" x14ac:dyDescent="0.25">
      <c r="B18" s="65" t="s">
        <v>1709</v>
      </c>
    </row>
    <row r="19" spans="1:9" x14ac:dyDescent="0.25">
      <c r="B19" s="65" t="s">
        <v>1708</v>
      </c>
      <c r="C19" s="64" t="s">
        <v>76</v>
      </c>
      <c r="D19" s="6">
        <v>1</v>
      </c>
      <c r="G19" s="63" t="s">
        <v>1707</v>
      </c>
    </row>
    <row r="20" spans="1:9" x14ac:dyDescent="0.25">
      <c r="B20" s="65" t="s">
        <v>1706</v>
      </c>
    </row>
    <row r="21" spans="1:9" x14ac:dyDescent="0.25">
      <c r="B21" s="65" t="s">
        <v>1705</v>
      </c>
      <c r="C21" s="64" t="s">
        <v>76</v>
      </c>
      <c r="D21" s="6">
        <v>1</v>
      </c>
      <c r="G21" s="63" t="s">
        <v>1704</v>
      </c>
    </row>
    <row r="22" spans="1:9" ht="15.75" thickBot="1" x14ac:dyDescent="0.3">
      <c r="B22" s="65" t="s">
        <v>1703</v>
      </c>
    </row>
    <row r="23" spans="1:9" x14ac:dyDescent="0.25">
      <c r="A23" s="72"/>
      <c r="B23" s="71"/>
      <c r="C23" s="70"/>
      <c r="D23" s="28"/>
      <c r="E23" s="69" t="s">
        <v>1702</v>
      </c>
      <c r="F23" s="30"/>
      <c r="G23" s="68"/>
    </row>
    <row r="24" spans="1:9" x14ac:dyDescent="0.25">
      <c r="E24" s="7" t="s">
        <v>1701</v>
      </c>
      <c r="I24">
        <v>1</v>
      </c>
    </row>
    <row r="26" spans="1:9" x14ac:dyDescent="0.25">
      <c r="A26" s="67" t="s">
        <v>1699</v>
      </c>
    </row>
    <row r="27" spans="1:9" x14ac:dyDescent="0.25">
      <c r="A27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77"/>
  <sheetViews>
    <sheetView topLeftCell="A241" workbookViewId="0">
      <selection activeCell="T274" sqref="T274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437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438</v>
      </c>
      <c r="D13" s="26" t="s">
        <v>52</v>
      </c>
      <c r="E13" s="27"/>
      <c r="F13" s="27"/>
      <c r="G13" s="28">
        <v>1980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439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27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440</v>
      </c>
      <c r="D18" s="5" t="s">
        <v>52</v>
      </c>
      <c r="G18" s="6">
        <v>3200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441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442</v>
      </c>
      <c r="D23" s="5" t="s">
        <v>52</v>
      </c>
      <c r="G23" s="6">
        <v>2942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443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6" t="s">
        <v>27</v>
      </c>
      <c r="B27" s="57"/>
      <c r="C27" s="57"/>
      <c r="D27" s="57"/>
      <c r="E27" s="57"/>
      <c r="F27" s="57"/>
      <c r="G27" s="57"/>
      <c r="H27" s="35"/>
      <c r="I27" s="36"/>
    </row>
    <row r="28" spans="1:9" x14ac:dyDescent="0.25">
      <c r="A28" s="58" t="s">
        <v>444</v>
      </c>
      <c r="B28" s="58"/>
      <c r="C28" s="58"/>
      <c r="D28" s="58"/>
      <c r="E28" s="58"/>
      <c r="F28" s="58"/>
      <c r="G28" s="58"/>
      <c r="H28" s="58"/>
      <c r="I28" s="58"/>
    </row>
    <row r="29" spans="1:9" x14ac:dyDescent="0.25">
      <c r="B29" s="2">
        <v>4</v>
      </c>
      <c r="C29" s="3" t="s">
        <v>445</v>
      </c>
      <c r="D29" s="5" t="s">
        <v>76</v>
      </c>
      <c r="G29" s="6">
        <v>30</v>
      </c>
    </row>
    <row r="30" spans="1:9" x14ac:dyDescent="0.25">
      <c r="D30" s="31" t="str">
        <f>SUBSTITUTE("Sp.mat: 0.00%",".",IF(VALUE("1.2")=1.2,".",","),2)</f>
        <v>Sp.mat: 0.00%</v>
      </c>
      <c r="F30" s="31" t="str">
        <f>SUBSTITUTE("Sp.man: 0.00%",".",IF(VALUE("1.2")=1.2,".",","),2)</f>
        <v>Sp.man: 0.00%</v>
      </c>
      <c r="G30" s="31" t="str">
        <f>SUBSTITUTE("Sp.uti: 0.00%",".",IF(VALUE("1.2")=1.2,".",","),2)</f>
        <v>Sp.uti: 0.00%</v>
      </c>
    </row>
    <row r="31" spans="1:9" x14ac:dyDescent="0.25">
      <c r="A31" s="54" t="s">
        <v>446</v>
      </c>
      <c r="B31" s="55"/>
      <c r="C31" s="55"/>
      <c r="D31" s="55"/>
      <c r="E31" s="55"/>
      <c r="F31" s="55"/>
      <c r="G31" s="55"/>
    </row>
    <row r="32" spans="1:9" x14ac:dyDescent="0.25">
      <c r="A32" s="55"/>
      <c r="B32" s="55"/>
      <c r="C32" s="55"/>
      <c r="D32" s="55"/>
      <c r="E32" s="55"/>
      <c r="F32" s="55"/>
      <c r="G32" s="55"/>
    </row>
    <row r="33" spans="1:9" x14ac:dyDescent="0.25">
      <c r="A33" s="52" t="s">
        <v>27</v>
      </c>
      <c r="B33" s="53"/>
      <c r="C33" s="53"/>
      <c r="D33" s="53"/>
      <c r="E33" s="53"/>
      <c r="F33" s="53"/>
      <c r="G33" s="53"/>
      <c r="H33" s="33"/>
      <c r="I33" s="34"/>
    </row>
    <row r="34" spans="1:9" x14ac:dyDescent="0.25">
      <c r="B34" s="2">
        <v>5</v>
      </c>
      <c r="C34" s="3" t="s">
        <v>447</v>
      </c>
      <c r="D34" s="5" t="s">
        <v>52</v>
      </c>
      <c r="G34" s="6">
        <v>320</v>
      </c>
    </row>
    <row r="35" spans="1:9" x14ac:dyDescent="0.25">
      <c r="D35" s="31" t="str">
        <f>SUBSTITUTE("Sp.mat: 0.00%",".",IF(VALUE("1.2")=1.2,".",","),2)</f>
        <v>Sp.mat: 0.00%</v>
      </c>
      <c r="F35" s="31" t="str">
        <f>SUBSTITUTE("Sp.man: 0.00%",".",IF(VALUE("1.2")=1.2,".",","),2)</f>
        <v>Sp.man: 0.00%</v>
      </c>
      <c r="G35" s="31" t="str">
        <f>SUBSTITUTE("Sp.uti: 0.00%",".",IF(VALUE("1.2")=1.2,".",","),2)</f>
        <v>Sp.uti: 0.00%</v>
      </c>
    </row>
    <row r="36" spans="1:9" x14ac:dyDescent="0.25">
      <c r="A36" s="54" t="s">
        <v>448</v>
      </c>
      <c r="B36" s="55"/>
      <c r="C36" s="55"/>
      <c r="D36" s="55"/>
      <c r="E36" s="55"/>
      <c r="F36" s="55"/>
      <c r="G36" s="55"/>
    </row>
    <row r="37" spans="1:9" x14ac:dyDescent="0.25">
      <c r="A37" s="55"/>
      <c r="B37" s="55"/>
      <c r="C37" s="55"/>
      <c r="D37" s="55"/>
      <c r="E37" s="55"/>
      <c r="F37" s="55"/>
      <c r="G37" s="55"/>
    </row>
    <row r="38" spans="1:9" x14ac:dyDescent="0.25">
      <c r="A38" s="56" t="s">
        <v>449</v>
      </c>
      <c r="B38" s="57"/>
      <c r="C38" s="57"/>
      <c r="D38" s="57"/>
      <c r="E38" s="57"/>
      <c r="F38" s="57"/>
      <c r="G38" s="57"/>
      <c r="H38" s="35"/>
      <c r="I38" s="36"/>
    </row>
    <row r="39" spans="1:9" x14ac:dyDescent="0.25">
      <c r="A39" s="58" t="s">
        <v>450</v>
      </c>
      <c r="B39" s="58"/>
      <c r="C39" s="58"/>
      <c r="D39" s="58"/>
      <c r="E39" s="58"/>
      <c r="F39" s="58"/>
      <c r="G39" s="58"/>
      <c r="H39" s="58"/>
      <c r="I39" s="58"/>
    </row>
    <row r="40" spans="1:9" x14ac:dyDescent="0.25">
      <c r="B40" s="2">
        <v>6</v>
      </c>
      <c r="C40" s="3" t="s">
        <v>447</v>
      </c>
      <c r="D40" s="5" t="s">
        <v>52</v>
      </c>
      <c r="G40" s="6">
        <v>400</v>
      </c>
    </row>
    <row r="41" spans="1:9" x14ac:dyDescent="0.25">
      <c r="D41" s="31" t="str">
        <f>SUBSTITUTE("Sp.mat: 0.00%",".",IF(VALUE("1.2")=1.2,".",","),2)</f>
        <v>Sp.mat: 0.00%</v>
      </c>
      <c r="F41" s="31" t="str">
        <f>SUBSTITUTE("Sp.man: 0.00%",".",IF(VALUE("1.2")=1.2,".",","),2)</f>
        <v>Sp.man: 0.00%</v>
      </c>
      <c r="G41" s="31" t="str">
        <f>SUBSTITUTE("Sp.uti: 0.00%",".",IF(VALUE("1.2")=1.2,".",","),2)</f>
        <v>Sp.uti: 0.00%</v>
      </c>
    </row>
    <row r="42" spans="1:9" x14ac:dyDescent="0.25">
      <c r="A42" s="54" t="s">
        <v>448</v>
      </c>
      <c r="B42" s="55"/>
      <c r="C42" s="55"/>
      <c r="D42" s="55"/>
      <c r="E42" s="55"/>
      <c r="F42" s="55"/>
      <c r="G42" s="55"/>
    </row>
    <row r="43" spans="1:9" x14ac:dyDescent="0.25">
      <c r="A43" s="55"/>
      <c r="B43" s="55"/>
      <c r="C43" s="55"/>
      <c r="D43" s="55"/>
      <c r="E43" s="55"/>
      <c r="F43" s="55"/>
      <c r="G43" s="55"/>
    </row>
    <row r="44" spans="1:9" x14ac:dyDescent="0.25">
      <c r="A44" s="56" t="s">
        <v>451</v>
      </c>
      <c r="B44" s="57"/>
      <c r="C44" s="57"/>
      <c r="D44" s="57"/>
      <c r="E44" s="57"/>
      <c r="F44" s="57"/>
      <c r="G44" s="57"/>
      <c r="H44" s="35"/>
      <c r="I44" s="36"/>
    </row>
    <row r="45" spans="1:9" x14ac:dyDescent="0.25">
      <c r="A45" s="58" t="s">
        <v>452</v>
      </c>
      <c r="B45" s="58"/>
      <c r="C45" s="58"/>
      <c r="D45" s="58"/>
      <c r="E45" s="58"/>
      <c r="F45" s="58"/>
      <c r="G45" s="58"/>
      <c r="H45" s="58"/>
      <c r="I45" s="58"/>
    </row>
    <row r="46" spans="1:9" x14ac:dyDescent="0.25">
      <c r="B46" s="2">
        <v>7</v>
      </c>
      <c r="C46" s="3" t="s">
        <v>447</v>
      </c>
      <c r="D46" s="5" t="s">
        <v>52</v>
      </c>
      <c r="G46" s="6">
        <v>100</v>
      </c>
    </row>
    <row r="47" spans="1:9" x14ac:dyDescent="0.25">
      <c r="D47" s="31" t="str">
        <f>SUBSTITUTE("Sp.mat: 0.00%",".",IF(VALUE("1.2")=1.2,".",","),2)</f>
        <v>Sp.mat: 0.00%</v>
      </c>
      <c r="F47" s="31" t="str">
        <f>SUBSTITUTE("Sp.man: 0.00%",".",IF(VALUE("1.2")=1.2,".",","),2)</f>
        <v>Sp.man: 0.00%</v>
      </c>
      <c r="G47" s="31" t="str">
        <f>SUBSTITUTE("Sp.uti: 0.00%",".",IF(VALUE("1.2")=1.2,".",","),2)</f>
        <v>Sp.uti: 0.00%</v>
      </c>
    </row>
    <row r="48" spans="1:9" x14ac:dyDescent="0.25">
      <c r="A48" s="54" t="s">
        <v>448</v>
      </c>
      <c r="B48" s="55"/>
      <c r="C48" s="55"/>
      <c r="D48" s="55"/>
      <c r="E48" s="55"/>
      <c r="F48" s="55"/>
      <c r="G48" s="55"/>
    </row>
    <row r="49" spans="1:9" x14ac:dyDescent="0.25">
      <c r="A49" s="55"/>
      <c r="B49" s="55"/>
      <c r="C49" s="55"/>
      <c r="D49" s="55"/>
      <c r="E49" s="55"/>
      <c r="F49" s="55"/>
      <c r="G49" s="55"/>
    </row>
    <row r="50" spans="1:9" x14ac:dyDescent="0.25">
      <c r="A50" s="56" t="s">
        <v>27</v>
      </c>
      <c r="B50" s="57"/>
      <c r="C50" s="57"/>
      <c r="D50" s="57"/>
      <c r="E50" s="57"/>
      <c r="F50" s="57"/>
      <c r="G50" s="57"/>
      <c r="H50" s="35"/>
      <c r="I50" s="36"/>
    </row>
    <row r="51" spans="1:9" x14ac:dyDescent="0.25">
      <c r="A51" s="58" t="s">
        <v>453</v>
      </c>
      <c r="B51" s="58"/>
      <c r="C51" s="58"/>
      <c r="D51" s="58"/>
      <c r="E51" s="58"/>
      <c r="F51" s="58"/>
      <c r="G51" s="58"/>
      <c r="H51" s="58"/>
      <c r="I51" s="58"/>
    </row>
    <row r="52" spans="1:9" x14ac:dyDescent="0.25">
      <c r="B52" s="2">
        <v>8</v>
      </c>
      <c r="C52" s="3" t="s">
        <v>454</v>
      </c>
      <c r="D52" s="5" t="s">
        <v>76</v>
      </c>
      <c r="G52" s="6">
        <v>17</v>
      </c>
    </row>
    <row r="53" spans="1:9" x14ac:dyDescent="0.25">
      <c r="D53" s="31" t="str">
        <f>SUBSTITUTE("Sp.mat: 0.00%",".",IF(VALUE("1.2")=1.2,".",","),2)</f>
        <v>Sp.mat: 0.00%</v>
      </c>
      <c r="F53" s="31" t="str">
        <f>SUBSTITUTE("Sp.man: 0.00%",".",IF(VALUE("1.2")=1.2,".",","),2)</f>
        <v>Sp.man: 0.00%</v>
      </c>
      <c r="G53" s="31" t="str">
        <f>SUBSTITUTE("Sp.uti: 0.00%",".",IF(VALUE("1.2")=1.2,".",","),2)</f>
        <v>Sp.uti: 0.00%</v>
      </c>
    </row>
    <row r="54" spans="1:9" x14ac:dyDescent="0.25">
      <c r="A54" s="54" t="s">
        <v>455</v>
      </c>
      <c r="B54" s="55"/>
      <c r="C54" s="55"/>
      <c r="D54" s="55"/>
      <c r="E54" s="55"/>
      <c r="F54" s="55"/>
      <c r="G54" s="55"/>
    </row>
    <row r="55" spans="1:9" x14ac:dyDescent="0.25">
      <c r="A55" s="55"/>
      <c r="B55" s="55"/>
      <c r="C55" s="55"/>
      <c r="D55" s="55"/>
      <c r="E55" s="55"/>
      <c r="F55" s="55"/>
      <c r="G55" s="55"/>
    </row>
    <row r="56" spans="1:9" x14ac:dyDescent="0.25">
      <c r="A56" s="56" t="s">
        <v>27</v>
      </c>
      <c r="B56" s="57"/>
      <c r="C56" s="57"/>
      <c r="D56" s="57"/>
      <c r="E56" s="57"/>
      <c r="F56" s="57"/>
      <c r="G56" s="57"/>
      <c r="H56" s="35"/>
      <c r="I56" s="36"/>
    </row>
    <row r="57" spans="1:9" x14ac:dyDescent="0.25">
      <c r="A57" s="58" t="s">
        <v>456</v>
      </c>
      <c r="B57" s="58"/>
      <c r="C57" s="58"/>
      <c r="D57" s="58"/>
      <c r="E57" s="58"/>
      <c r="F57" s="58"/>
      <c r="G57" s="58"/>
      <c r="H57" s="58"/>
      <c r="I57" s="58"/>
    </row>
    <row r="58" spans="1:9" x14ac:dyDescent="0.25">
      <c r="B58" s="2">
        <v>9</v>
      </c>
      <c r="C58" s="3" t="s">
        <v>457</v>
      </c>
      <c r="D58" s="5" t="s">
        <v>76</v>
      </c>
      <c r="G58" s="6">
        <v>92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458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10</v>
      </c>
      <c r="C63" s="3" t="s">
        <v>454</v>
      </c>
      <c r="D63" s="5" t="s">
        <v>76</v>
      </c>
      <c r="G63" s="6">
        <v>1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455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6" t="s">
        <v>27</v>
      </c>
      <c r="B67" s="57"/>
      <c r="C67" s="57"/>
      <c r="D67" s="57"/>
      <c r="E67" s="57"/>
      <c r="F67" s="57"/>
      <c r="G67" s="57"/>
      <c r="H67" s="35"/>
      <c r="I67" s="36"/>
    </row>
    <row r="68" spans="1:9" x14ac:dyDescent="0.25">
      <c r="A68" s="58" t="s">
        <v>459</v>
      </c>
      <c r="B68" s="58"/>
      <c r="C68" s="58"/>
      <c r="D68" s="58"/>
      <c r="E68" s="58"/>
      <c r="F68" s="58"/>
      <c r="G68" s="58"/>
      <c r="H68" s="58"/>
      <c r="I68" s="58"/>
    </row>
    <row r="69" spans="1:9" x14ac:dyDescent="0.25">
      <c r="B69" s="2">
        <v>11</v>
      </c>
      <c r="C69" s="3" t="s">
        <v>460</v>
      </c>
      <c r="D69" s="5" t="s">
        <v>76</v>
      </c>
      <c r="G69" s="6">
        <v>18</v>
      </c>
    </row>
    <row r="70" spans="1:9" x14ac:dyDescent="0.25">
      <c r="D70" s="31" t="str">
        <f>SUBSTITUTE("Sp.mat: 0.00%",".",IF(VALUE("1.2")=1.2,".",","),2)</f>
        <v>Sp.mat: 0.00%</v>
      </c>
      <c r="F70" s="31" t="str">
        <f>SUBSTITUTE("Sp.man: 0.00%",".",IF(VALUE("1.2")=1.2,".",","),2)</f>
        <v>Sp.man: 0.00%</v>
      </c>
      <c r="G70" s="31" t="str">
        <f>SUBSTITUTE("Sp.uti: 0.00%",".",IF(VALUE("1.2")=1.2,".",","),2)</f>
        <v>Sp.uti: 0.00%</v>
      </c>
    </row>
    <row r="71" spans="1:9" x14ac:dyDescent="0.25">
      <c r="A71" s="54" t="s">
        <v>461</v>
      </c>
      <c r="B71" s="55"/>
      <c r="C71" s="55"/>
      <c r="D71" s="55"/>
      <c r="E71" s="55"/>
      <c r="F71" s="55"/>
      <c r="G71" s="55"/>
    </row>
    <row r="72" spans="1:9" x14ac:dyDescent="0.25">
      <c r="A72" s="55"/>
      <c r="B72" s="55"/>
      <c r="C72" s="55"/>
      <c r="D72" s="55"/>
      <c r="E72" s="55"/>
      <c r="F72" s="55"/>
      <c r="G72" s="55"/>
    </row>
    <row r="73" spans="1:9" x14ac:dyDescent="0.25">
      <c r="A73" s="52" t="s">
        <v>27</v>
      </c>
      <c r="B73" s="53"/>
      <c r="C73" s="53"/>
      <c r="D73" s="53"/>
      <c r="E73" s="53"/>
      <c r="F73" s="53"/>
      <c r="G73" s="53"/>
      <c r="H73" s="33"/>
      <c r="I73" s="34"/>
    </row>
    <row r="74" spans="1:9" x14ac:dyDescent="0.25">
      <c r="B74" s="2">
        <v>12</v>
      </c>
      <c r="C74" s="3" t="s">
        <v>462</v>
      </c>
      <c r="D74" s="5" t="s">
        <v>52</v>
      </c>
      <c r="G74" s="6">
        <v>1800</v>
      </c>
    </row>
    <row r="75" spans="1:9" x14ac:dyDescent="0.25">
      <c r="D75" s="31" t="str">
        <f>SUBSTITUTE("Sp.mat: 0.00%",".",IF(VALUE("1.2")=1.2,".",","),2)</f>
        <v>Sp.mat: 0.00%</v>
      </c>
      <c r="F75" s="31" t="str">
        <f>SUBSTITUTE("Sp.man: 0.00%",".",IF(VALUE("1.2")=1.2,".",","),2)</f>
        <v>Sp.man: 0.00%</v>
      </c>
      <c r="G75" s="31" t="str">
        <f>SUBSTITUTE("Sp.uti: 0.00%",".",IF(VALUE("1.2")=1.2,".",","),2)</f>
        <v>Sp.uti: 0.00%</v>
      </c>
    </row>
    <row r="76" spans="1:9" x14ac:dyDescent="0.25">
      <c r="A76" s="54" t="s">
        <v>463</v>
      </c>
      <c r="B76" s="55"/>
      <c r="C76" s="55"/>
      <c r="D76" s="55"/>
      <c r="E76" s="55"/>
      <c r="F76" s="55"/>
      <c r="G76" s="55"/>
    </row>
    <row r="77" spans="1:9" x14ac:dyDescent="0.25">
      <c r="A77" s="55"/>
      <c r="B77" s="55"/>
      <c r="C77" s="55"/>
      <c r="D77" s="55"/>
      <c r="E77" s="55"/>
      <c r="F77" s="55"/>
      <c r="G77" s="55"/>
    </row>
    <row r="78" spans="1:9" x14ac:dyDescent="0.25">
      <c r="A78" s="52" t="s">
        <v>27</v>
      </c>
      <c r="B78" s="53"/>
      <c r="C78" s="53"/>
      <c r="D78" s="53"/>
      <c r="E78" s="53"/>
      <c r="F78" s="53"/>
      <c r="G78" s="53"/>
      <c r="H78" s="33"/>
      <c r="I78" s="34"/>
    </row>
    <row r="79" spans="1:9" x14ac:dyDescent="0.25">
      <c r="B79" s="2">
        <v>13</v>
      </c>
      <c r="C79" s="3" t="s">
        <v>464</v>
      </c>
      <c r="D79" s="5" t="s">
        <v>52</v>
      </c>
      <c r="G79" s="6">
        <v>3403</v>
      </c>
    </row>
    <row r="80" spans="1:9" x14ac:dyDescent="0.25">
      <c r="D80" s="31" t="str">
        <f>SUBSTITUTE("Sp.mat: 0.00%",".",IF(VALUE("1.2")=1.2,".",","),2)</f>
        <v>Sp.mat: 0.00%</v>
      </c>
      <c r="F80" s="31" t="str">
        <f>SUBSTITUTE("Sp.man: 0.00%",".",IF(VALUE("1.2")=1.2,".",","),2)</f>
        <v>Sp.man: 0.00%</v>
      </c>
      <c r="G80" s="31" t="str">
        <f>SUBSTITUTE("Sp.uti: 0.00%",".",IF(VALUE("1.2")=1.2,".",","),2)</f>
        <v>Sp.uti: 0.00%</v>
      </c>
    </row>
    <row r="81" spans="1:9" x14ac:dyDescent="0.25">
      <c r="A81" s="54" t="s">
        <v>465</v>
      </c>
      <c r="B81" s="55"/>
      <c r="C81" s="55"/>
      <c r="D81" s="55"/>
      <c r="E81" s="55"/>
      <c r="F81" s="55"/>
      <c r="G81" s="55"/>
    </row>
    <row r="82" spans="1:9" x14ac:dyDescent="0.25">
      <c r="A82" s="55"/>
      <c r="B82" s="55"/>
      <c r="C82" s="55"/>
      <c r="D82" s="55"/>
      <c r="E82" s="55"/>
      <c r="F82" s="55"/>
      <c r="G82" s="55"/>
    </row>
    <row r="83" spans="1:9" x14ac:dyDescent="0.25">
      <c r="A83" s="56" t="s">
        <v>27</v>
      </c>
      <c r="B83" s="57"/>
      <c r="C83" s="57"/>
      <c r="D83" s="57"/>
      <c r="E83" s="57"/>
      <c r="F83" s="57"/>
      <c r="G83" s="57"/>
      <c r="H83" s="35"/>
      <c r="I83" s="36"/>
    </row>
    <row r="84" spans="1:9" x14ac:dyDescent="0.25">
      <c r="A84" s="58" t="s">
        <v>466</v>
      </c>
      <c r="B84" s="58"/>
      <c r="C84" s="58"/>
      <c r="D84" s="58"/>
      <c r="E84" s="58"/>
      <c r="F84" s="58"/>
      <c r="G84" s="58"/>
      <c r="H84" s="58"/>
      <c r="I84" s="58"/>
    </row>
    <row r="85" spans="1:9" x14ac:dyDescent="0.25">
      <c r="B85" s="2">
        <v>14</v>
      </c>
      <c r="C85" s="3" t="s">
        <v>467</v>
      </c>
      <c r="D85" s="5" t="s">
        <v>76</v>
      </c>
      <c r="G85" s="6">
        <v>215</v>
      </c>
    </row>
    <row r="86" spans="1: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4" t="s">
        <v>468</v>
      </c>
      <c r="B87" s="55"/>
      <c r="C87" s="55"/>
      <c r="D87" s="55"/>
      <c r="E87" s="55"/>
      <c r="F87" s="55"/>
      <c r="G87" s="55"/>
    </row>
    <row r="88" spans="1:9" x14ac:dyDescent="0.25">
      <c r="A88" s="55"/>
      <c r="B88" s="55"/>
      <c r="C88" s="55"/>
      <c r="D88" s="55"/>
      <c r="E88" s="55"/>
      <c r="F88" s="55"/>
      <c r="G88" s="55"/>
    </row>
    <row r="89" spans="1:9" x14ac:dyDescent="0.25">
      <c r="A89" s="56" t="s">
        <v>27</v>
      </c>
      <c r="B89" s="57"/>
      <c r="C89" s="57"/>
      <c r="D89" s="57"/>
      <c r="E89" s="57"/>
      <c r="F89" s="57"/>
      <c r="G89" s="57"/>
      <c r="H89" s="35"/>
      <c r="I89" s="36"/>
    </row>
    <row r="90" spans="1:9" x14ac:dyDescent="0.25">
      <c r="A90" s="58" t="s">
        <v>469</v>
      </c>
      <c r="B90" s="58"/>
      <c r="C90" s="58"/>
      <c r="D90" s="58"/>
      <c r="E90" s="58"/>
      <c r="F90" s="58"/>
      <c r="G90" s="58"/>
      <c r="H90" s="58"/>
      <c r="I90" s="58"/>
    </row>
    <row r="91" spans="1:9" x14ac:dyDescent="0.25">
      <c r="B91" s="2">
        <v>15</v>
      </c>
      <c r="C91" s="3" t="s">
        <v>470</v>
      </c>
      <c r="D91" s="5" t="s">
        <v>52</v>
      </c>
      <c r="G91" s="6">
        <v>1600</v>
      </c>
    </row>
    <row r="92" spans="1:9" x14ac:dyDescent="0.25">
      <c r="D92" s="31" t="str">
        <f>SUBSTITUTE("Sp.mat: 0.00%",".",IF(VALUE("1.2")=1.2,".",","),2)</f>
        <v>Sp.mat: 0.00%</v>
      </c>
      <c r="F92" s="31" t="str">
        <f>SUBSTITUTE("Sp.man: 0.00%",".",IF(VALUE("1.2")=1.2,".",","),2)</f>
        <v>Sp.man: 0.00%</v>
      </c>
      <c r="G92" s="31" t="str">
        <f>SUBSTITUTE("Sp.uti: 0.00%",".",IF(VALUE("1.2")=1.2,".",","),2)</f>
        <v>Sp.uti: 0.00%</v>
      </c>
    </row>
    <row r="93" spans="1:9" x14ac:dyDescent="0.25">
      <c r="A93" s="54" t="s">
        <v>471</v>
      </c>
      <c r="B93" s="55"/>
      <c r="C93" s="55"/>
      <c r="D93" s="55"/>
      <c r="E93" s="55"/>
      <c r="F93" s="55"/>
      <c r="G93" s="55"/>
    </row>
    <row r="94" spans="1:9" x14ac:dyDescent="0.25">
      <c r="A94" s="55"/>
      <c r="B94" s="55"/>
      <c r="C94" s="55"/>
      <c r="D94" s="55"/>
      <c r="E94" s="55"/>
      <c r="F94" s="55"/>
      <c r="G94" s="55"/>
    </row>
    <row r="95" spans="1:9" x14ac:dyDescent="0.25">
      <c r="A95" s="52" t="s">
        <v>27</v>
      </c>
      <c r="B95" s="53"/>
      <c r="C95" s="53"/>
      <c r="D95" s="53"/>
      <c r="E95" s="53"/>
      <c r="F95" s="53"/>
      <c r="G95" s="53"/>
      <c r="H95" s="33"/>
      <c r="I95" s="34"/>
    </row>
    <row r="96" spans="1:9" x14ac:dyDescent="0.25">
      <c r="B96" s="2">
        <v>16</v>
      </c>
      <c r="C96" s="3" t="s">
        <v>472</v>
      </c>
      <c r="D96" s="5" t="s">
        <v>76</v>
      </c>
      <c r="G96" s="6">
        <v>60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54" t="s">
        <v>473</v>
      </c>
      <c r="B98" s="55"/>
      <c r="C98" s="55"/>
      <c r="D98" s="55"/>
      <c r="E98" s="55"/>
      <c r="F98" s="55"/>
      <c r="G98" s="55"/>
    </row>
    <row r="99" spans="1:9" x14ac:dyDescent="0.25">
      <c r="A99" s="55"/>
      <c r="B99" s="55"/>
      <c r="C99" s="55"/>
      <c r="D99" s="55"/>
      <c r="E99" s="55"/>
      <c r="F99" s="55"/>
      <c r="G99" s="55"/>
    </row>
    <row r="100" spans="1:9" x14ac:dyDescent="0.25">
      <c r="A100" s="52" t="s">
        <v>27</v>
      </c>
      <c r="B100" s="53"/>
      <c r="C100" s="53"/>
      <c r="D100" s="53"/>
      <c r="E100" s="53"/>
      <c r="F100" s="53"/>
      <c r="G100" s="53"/>
      <c r="H100" s="33"/>
      <c r="I100" s="34"/>
    </row>
    <row r="101" spans="1:9" x14ac:dyDescent="0.25">
      <c r="B101" s="2">
        <v>17</v>
      </c>
      <c r="C101" s="3" t="s">
        <v>474</v>
      </c>
      <c r="D101" s="5" t="s">
        <v>76</v>
      </c>
      <c r="G101" s="6">
        <v>22</v>
      </c>
    </row>
    <row r="102" spans="1:9" x14ac:dyDescent="0.25">
      <c r="D102" s="31" t="str">
        <f>SUBSTITUTE("Sp.mat: 0.00%",".",IF(VALUE("1.2")=1.2,".",","),2)</f>
        <v>Sp.mat: 0.00%</v>
      </c>
      <c r="F102" s="31" t="str">
        <f>SUBSTITUTE("Sp.man: 0.00%",".",IF(VALUE("1.2")=1.2,".",","),2)</f>
        <v>Sp.man: 0.00%</v>
      </c>
      <c r="G102" s="31" t="str">
        <f>SUBSTITUTE("Sp.uti: 0.00%",".",IF(VALUE("1.2")=1.2,".",","),2)</f>
        <v>Sp.uti: 0.00%</v>
      </c>
    </row>
    <row r="103" spans="1:9" x14ac:dyDescent="0.25">
      <c r="A103" s="54" t="s">
        <v>475</v>
      </c>
      <c r="B103" s="55"/>
      <c r="C103" s="55"/>
      <c r="D103" s="55"/>
      <c r="E103" s="55"/>
      <c r="F103" s="55"/>
      <c r="G103" s="55"/>
    </row>
    <row r="104" spans="1:9" x14ac:dyDescent="0.25">
      <c r="A104" s="55"/>
      <c r="B104" s="55"/>
      <c r="C104" s="55"/>
      <c r="D104" s="55"/>
      <c r="E104" s="55"/>
      <c r="F104" s="55"/>
      <c r="G104" s="55"/>
    </row>
    <row r="105" spans="1:9" x14ac:dyDescent="0.25">
      <c r="A105" s="56" t="s">
        <v>27</v>
      </c>
      <c r="B105" s="57"/>
      <c r="C105" s="57"/>
      <c r="D105" s="57"/>
      <c r="E105" s="57"/>
      <c r="F105" s="57"/>
      <c r="G105" s="57"/>
      <c r="H105" s="35"/>
      <c r="I105" s="36"/>
    </row>
    <row r="106" spans="1:9" x14ac:dyDescent="0.25">
      <c r="A106" s="58" t="s">
        <v>476</v>
      </c>
      <c r="B106" s="58"/>
      <c r="C106" s="58"/>
      <c r="D106" s="58"/>
      <c r="E106" s="58"/>
      <c r="F106" s="58"/>
      <c r="G106" s="58"/>
      <c r="H106" s="58"/>
      <c r="I106" s="58"/>
    </row>
    <row r="107" spans="1:9" x14ac:dyDescent="0.25">
      <c r="B107" s="2">
        <v>18</v>
      </c>
      <c r="C107" s="3" t="s">
        <v>477</v>
      </c>
      <c r="D107" s="5" t="s">
        <v>76</v>
      </c>
      <c r="G107" s="6">
        <v>14</v>
      </c>
    </row>
    <row r="108" spans="1:9" x14ac:dyDescent="0.25">
      <c r="D108" s="31" t="str">
        <f>SUBSTITUTE("Sp.mat: 0.00%",".",IF(VALUE("1.2")=1.2,".",","),2)</f>
        <v>Sp.mat: 0.00%</v>
      </c>
      <c r="F108" s="31" t="str">
        <f>SUBSTITUTE("Sp.man: 0.00%",".",IF(VALUE("1.2")=1.2,".",","),2)</f>
        <v>Sp.man: 0.00%</v>
      </c>
      <c r="G108" s="31" t="str">
        <f>SUBSTITUTE("Sp.uti: 0.00%",".",IF(VALUE("1.2")=1.2,".",","),2)</f>
        <v>Sp.uti: 0.00%</v>
      </c>
    </row>
    <row r="109" spans="1:9" x14ac:dyDescent="0.25">
      <c r="A109" s="54" t="s">
        <v>478</v>
      </c>
      <c r="B109" s="55"/>
      <c r="C109" s="55"/>
      <c r="D109" s="55"/>
      <c r="E109" s="55"/>
      <c r="F109" s="55"/>
      <c r="G109" s="55"/>
    </row>
    <row r="110" spans="1:9" x14ac:dyDescent="0.25">
      <c r="A110" s="55"/>
      <c r="B110" s="55"/>
      <c r="C110" s="55"/>
      <c r="D110" s="55"/>
      <c r="E110" s="55"/>
      <c r="F110" s="55"/>
      <c r="G110" s="55"/>
    </row>
    <row r="111" spans="1:9" x14ac:dyDescent="0.25">
      <c r="A111" s="56" t="s">
        <v>27</v>
      </c>
      <c r="B111" s="57"/>
      <c r="C111" s="57"/>
      <c r="D111" s="57"/>
      <c r="E111" s="57"/>
      <c r="F111" s="57"/>
      <c r="G111" s="57"/>
      <c r="H111" s="35"/>
      <c r="I111" s="36"/>
    </row>
    <row r="112" spans="1:9" x14ac:dyDescent="0.25">
      <c r="A112" s="58" t="s">
        <v>479</v>
      </c>
      <c r="B112" s="58"/>
      <c r="C112" s="58"/>
      <c r="D112" s="58"/>
      <c r="E112" s="58"/>
      <c r="F112" s="58"/>
      <c r="G112" s="58"/>
      <c r="H112" s="58"/>
      <c r="I112" s="58"/>
    </row>
    <row r="113" spans="1:9" x14ac:dyDescent="0.25">
      <c r="B113" s="2">
        <v>19</v>
      </c>
      <c r="C113" s="3" t="s">
        <v>480</v>
      </c>
      <c r="D113" s="5" t="s">
        <v>76</v>
      </c>
      <c r="G113" s="6">
        <v>77</v>
      </c>
    </row>
    <row r="114" spans="1:9" x14ac:dyDescent="0.25">
      <c r="D114" s="31" t="str">
        <f>SUBSTITUTE("Sp.mat: 0.00%",".",IF(VALUE("1.2")=1.2,".",","),2)</f>
        <v>Sp.mat: 0.00%</v>
      </c>
      <c r="F114" s="31" t="str">
        <f>SUBSTITUTE("Sp.man: 0.00%",".",IF(VALUE("1.2")=1.2,".",","),2)</f>
        <v>Sp.man: 0.00%</v>
      </c>
      <c r="G114" s="31" t="str">
        <f>SUBSTITUTE("Sp.uti: 0.00%",".",IF(VALUE("1.2")=1.2,".",","),2)</f>
        <v>Sp.uti: 0.00%</v>
      </c>
    </row>
    <row r="115" spans="1:9" x14ac:dyDescent="0.25">
      <c r="A115" s="54" t="s">
        <v>481</v>
      </c>
      <c r="B115" s="55"/>
      <c r="C115" s="55"/>
      <c r="D115" s="55"/>
      <c r="E115" s="55"/>
      <c r="F115" s="55"/>
      <c r="G115" s="55"/>
    </row>
    <row r="116" spans="1:9" x14ac:dyDescent="0.25">
      <c r="A116" s="55"/>
      <c r="B116" s="55"/>
      <c r="C116" s="55"/>
      <c r="D116" s="55"/>
      <c r="E116" s="55"/>
      <c r="F116" s="55"/>
      <c r="G116" s="55"/>
    </row>
    <row r="117" spans="1:9" x14ac:dyDescent="0.25">
      <c r="A117" s="56" t="s">
        <v>27</v>
      </c>
      <c r="B117" s="57"/>
      <c r="C117" s="57"/>
      <c r="D117" s="57"/>
      <c r="E117" s="57"/>
      <c r="F117" s="57"/>
      <c r="G117" s="57"/>
      <c r="H117" s="35"/>
      <c r="I117" s="36"/>
    </row>
    <row r="118" spans="1:9" x14ac:dyDescent="0.25">
      <c r="A118" s="58" t="s">
        <v>482</v>
      </c>
      <c r="B118" s="58"/>
      <c r="C118" s="58"/>
      <c r="D118" s="58"/>
      <c r="E118" s="58"/>
      <c r="F118" s="58"/>
      <c r="G118" s="58"/>
      <c r="H118" s="58"/>
      <c r="I118" s="58"/>
    </row>
    <row r="119" spans="1:9" x14ac:dyDescent="0.25">
      <c r="B119" s="2">
        <v>20</v>
      </c>
      <c r="C119" s="3" t="s">
        <v>480</v>
      </c>
      <c r="D119" s="5" t="s">
        <v>76</v>
      </c>
      <c r="G119" s="6">
        <v>9</v>
      </c>
    </row>
    <row r="120" spans="1:9" x14ac:dyDescent="0.25">
      <c r="D120" s="31" t="str">
        <f>SUBSTITUTE("Sp.mat: 0.00%",".",IF(VALUE("1.2")=1.2,".",","),2)</f>
        <v>Sp.mat: 0.00%</v>
      </c>
      <c r="F120" s="31" t="str">
        <f>SUBSTITUTE("Sp.man: 0.00%",".",IF(VALUE("1.2")=1.2,".",","),2)</f>
        <v>Sp.man: 0.00%</v>
      </c>
      <c r="G120" s="31" t="str">
        <f>SUBSTITUTE("Sp.uti: 0.00%",".",IF(VALUE("1.2")=1.2,".",","),2)</f>
        <v>Sp.uti: 0.00%</v>
      </c>
    </row>
    <row r="121" spans="1:9" x14ac:dyDescent="0.25">
      <c r="A121" s="54" t="s">
        <v>481</v>
      </c>
      <c r="B121" s="55"/>
      <c r="C121" s="55"/>
      <c r="D121" s="55"/>
      <c r="E121" s="55"/>
      <c r="F121" s="55"/>
      <c r="G121" s="55"/>
    </row>
    <row r="122" spans="1:9" x14ac:dyDescent="0.25">
      <c r="A122" s="55"/>
      <c r="B122" s="55"/>
      <c r="C122" s="55"/>
      <c r="D122" s="55"/>
      <c r="E122" s="55"/>
      <c r="F122" s="55"/>
      <c r="G122" s="55"/>
    </row>
    <row r="123" spans="1:9" x14ac:dyDescent="0.25">
      <c r="A123" s="56" t="s">
        <v>27</v>
      </c>
      <c r="B123" s="57"/>
      <c r="C123" s="57"/>
      <c r="D123" s="57"/>
      <c r="E123" s="57"/>
      <c r="F123" s="57"/>
      <c r="G123" s="57"/>
      <c r="H123" s="35"/>
      <c r="I123" s="36"/>
    </row>
    <row r="124" spans="1:9" x14ac:dyDescent="0.25">
      <c r="A124" s="58" t="s">
        <v>483</v>
      </c>
      <c r="B124" s="58"/>
      <c r="C124" s="58"/>
      <c r="D124" s="58"/>
      <c r="E124" s="58"/>
      <c r="F124" s="58"/>
      <c r="G124" s="58"/>
      <c r="H124" s="58"/>
      <c r="I124" s="58"/>
    </row>
    <row r="125" spans="1:9" x14ac:dyDescent="0.25">
      <c r="B125" s="2">
        <v>21</v>
      </c>
      <c r="C125" s="3" t="s">
        <v>484</v>
      </c>
      <c r="D125" s="5" t="s">
        <v>76</v>
      </c>
      <c r="G125" s="6">
        <v>79</v>
      </c>
    </row>
    <row r="126" spans="1:9" x14ac:dyDescent="0.25">
      <c r="D126" s="31" t="str">
        <f>SUBSTITUTE("Sp.mat: 0.00%",".",IF(VALUE("1.2")=1.2,".",","),2)</f>
        <v>Sp.mat: 0.00%</v>
      </c>
      <c r="F126" s="31" t="str">
        <f>SUBSTITUTE("Sp.man: 0.00%",".",IF(VALUE("1.2")=1.2,".",","),2)</f>
        <v>Sp.man: 0.00%</v>
      </c>
      <c r="G126" s="31" t="str">
        <f>SUBSTITUTE("Sp.uti: 0.00%",".",IF(VALUE("1.2")=1.2,".",","),2)</f>
        <v>Sp.uti: 0.00%</v>
      </c>
    </row>
    <row r="127" spans="1:9" x14ac:dyDescent="0.25">
      <c r="A127" s="54" t="s">
        <v>485</v>
      </c>
      <c r="B127" s="55"/>
      <c r="C127" s="55"/>
      <c r="D127" s="55"/>
      <c r="E127" s="55"/>
      <c r="F127" s="55"/>
      <c r="G127" s="55"/>
    </row>
    <row r="128" spans="1:9" x14ac:dyDescent="0.25">
      <c r="A128" s="55"/>
      <c r="B128" s="55"/>
      <c r="C128" s="55"/>
      <c r="D128" s="55"/>
      <c r="E128" s="55"/>
      <c r="F128" s="55"/>
      <c r="G128" s="55"/>
    </row>
    <row r="129" spans="1:9" x14ac:dyDescent="0.25">
      <c r="A129" s="56" t="s">
        <v>486</v>
      </c>
      <c r="B129" s="57"/>
      <c r="C129" s="57"/>
      <c r="D129" s="57"/>
      <c r="E129" s="57"/>
      <c r="F129" s="57"/>
      <c r="G129" s="57"/>
      <c r="H129" s="35"/>
      <c r="I129" s="36"/>
    </row>
    <row r="130" spans="1:9" x14ac:dyDescent="0.25">
      <c r="A130" s="58" t="s">
        <v>487</v>
      </c>
      <c r="B130" s="58"/>
      <c r="C130" s="58"/>
      <c r="D130" s="58"/>
      <c r="E130" s="58"/>
      <c r="F130" s="58"/>
      <c r="G130" s="58"/>
      <c r="H130" s="58"/>
      <c r="I130" s="58"/>
    </row>
    <row r="131" spans="1:9" x14ac:dyDescent="0.25">
      <c r="B131" s="2">
        <v>22</v>
      </c>
      <c r="C131" s="3" t="s">
        <v>488</v>
      </c>
      <c r="D131" s="5" t="s">
        <v>76</v>
      </c>
      <c r="G131" s="6">
        <v>15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0.00%",".",IF(VALUE("1.2")=1.2,".",","),2)</f>
        <v>Sp.man: 0.00%</v>
      </c>
      <c r="G132" s="31" t="str">
        <f>SUBSTITUTE("Sp.uti: 0.00%",".",IF(VALUE("1.2")=1.2,".",","),2)</f>
        <v>Sp.uti: 0.00%</v>
      </c>
    </row>
    <row r="133" spans="1:9" x14ac:dyDescent="0.25">
      <c r="A133" s="54" t="s">
        <v>489</v>
      </c>
      <c r="B133" s="55"/>
      <c r="C133" s="55"/>
      <c r="D133" s="55"/>
      <c r="E133" s="55"/>
      <c r="F133" s="55"/>
      <c r="G133" s="55"/>
    </row>
    <row r="134" spans="1:9" x14ac:dyDescent="0.25">
      <c r="A134" s="55"/>
      <c r="B134" s="55"/>
      <c r="C134" s="55"/>
      <c r="D134" s="55"/>
      <c r="E134" s="55"/>
      <c r="F134" s="55"/>
      <c r="G134" s="55"/>
    </row>
    <row r="135" spans="1:9" x14ac:dyDescent="0.25">
      <c r="A135" s="56" t="s">
        <v>490</v>
      </c>
      <c r="B135" s="57"/>
      <c r="C135" s="57"/>
      <c r="D135" s="57"/>
      <c r="E135" s="57"/>
      <c r="F135" s="57"/>
      <c r="G135" s="57"/>
      <c r="H135" s="35"/>
      <c r="I135" s="36"/>
    </row>
    <row r="136" spans="1:9" x14ac:dyDescent="0.25">
      <c r="A136" s="58" t="s">
        <v>491</v>
      </c>
      <c r="B136" s="58"/>
      <c r="C136" s="58"/>
      <c r="D136" s="58"/>
      <c r="E136" s="58"/>
      <c r="F136" s="58"/>
      <c r="G136" s="58"/>
      <c r="H136" s="58"/>
      <c r="I136" s="58"/>
    </row>
    <row r="137" spans="1:9" x14ac:dyDescent="0.25">
      <c r="B137" s="2">
        <v>23</v>
      </c>
      <c r="C137" s="3" t="s">
        <v>488</v>
      </c>
      <c r="D137" s="5" t="s">
        <v>76</v>
      </c>
      <c r="G137" s="6">
        <v>4</v>
      </c>
    </row>
    <row r="138" spans="1:9" x14ac:dyDescent="0.25">
      <c r="D138" s="31" t="str">
        <f>SUBSTITUTE("Sp.mat: 0.00%",".",IF(VALUE("1.2")=1.2,".",","),2)</f>
        <v>Sp.mat: 0.00%</v>
      </c>
      <c r="F138" s="31" t="str">
        <f>SUBSTITUTE("Sp.man: 0.00%",".",IF(VALUE("1.2")=1.2,".",","),2)</f>
        <v>Sp.man: 0.00%</v>
      </c>
      <c r="G138" s="31" t="str">
        <f>SUBSTITUTE("Sp.uti: 0.00%",".",IF(VALUE("1.2")=1.2,".",","),2)</f>
        <v>Sp.uti: 0.00%</v>
      </c>
    </row>
    <row r="139" spans="1:9" x14ac:dyDescent="0.25">
      <c r="A139" s="54" t="s">
        <v>489</v>
      </c>
      <c r="B139" s="55"/>
      <c r="C139" s="55"/>
      <c r="D139" s="55"/>
      <c r="E139" s="55"/>
      <c r="F139" s="55"/>
      <c r="G139" s="55"/>
    </row>
    <row r="140" spans="1:9" x14ac:dyDescent="0.25">
      <c r="A140" s="55"/>
      <c r="B140" s="55"/>
      <c r="C140" s="55"/>
      <c r="D140" s="55"/>
      <c r="E140" s="55"/>
      <c r="F140" s="55"/>
      <c r="G140" s="55"/>
    </row>
    <row r="141" spans="1:9" x14ac:dyDescent="0.25">
      <c r="A141" s="56" t="s">
        <v>27</v>
      </c>
      <c r="B141" s="57"/>
      <c r="C141" s="57"/>
      <c r="D141" s="57"/>
      <c r="E141" s="57"/>
      <c r="F141" s="57"/>
      <c r="G141" s="57"/>
      <c r="H141" s="35"/>
      <c r="I141" s="36"/>
    </row>
    <row r="142" spans="1:9" x14ac:dyDescent="0.25">
      <c r="A142" s="58" t="s">
        <v>492</v>
      </c>
      <c r="B142" s="58"/>
      <c r="C142" s="58"/>
      <c r="D142" s="58"/>
      <c r="E142" s="58"/>
      <c r="F142" s="58"/>
      <c r="G142" s="58"/>
      <c r="H142" s="58"/>
      <c r="I142" s="58"/>
    </row>
    <row r="143" spans="1:9" x14ac:dyDescent="0.25">
      <c r="B143" s="2">
        <v>24</v>
      </c>
      <c r="C143" s="3" t="s">
        <v>493</v>
      </c>
      <c r="D143" s="5" t="s">
        <v>76</v>
      </c>
      <c r="G143" s="6">
        <v>24</v>
      </c>
    </row>
    <row r="144" spans="1:9" x14ac:dyDescent="0.25">
      <c r="D144" s="31" t="str">
        <f>SUBSTITUTE("Sp.mat: 0.00%",".",IF(VALUE("1.2")=1.2,".",","),2)</f>
        <v>Sp.mat: 0.00%</v>
      </c>
      <c r="F144" s="31" t="str">
        <f>SUBSTITUTE("Sp.man: 0.00%",".",IF(VALUE("1.2")=1.2,".",","),2)</f>
        <v>Sp.man: 0.00%</v>
      </c>
      <c r="G144" s="31" t="str">
        <f>SUBSTITUTE("Sp.uti: 0.00%",".",IF(VALUE("1.2")=1.2,".",","),2)</f>
        <v>Sp.uti: 0.00%</v>
      </c>
    </row>
    <row r="145" spans="1:9" x14ac:dyDescent="0.25">
      <c r="A145" s="54" t="s">
        <v>494</v>
      </c>
      <c r="B145" s="55"/>
      <c r="C145" s="55"/>
      <c r="D145" s="55"/>
      <c r="E145" s="55"/>
      <c r="F145" s="55"/>
      <c r="G145" s="55"/>
    </row>
    <row r="146" spans="1:9" x14ac:dyDescent="0.25">
      <c r="A146" s="55"/>
      <c r="B146" s="55"/>
      <c r="C146" s="55"/>
      <c r="D146" s="55"/>
      <c r="E146" s="55"/>
      <c r="F146" s="55"/>
      <c r="G146" s="55"/>
    </row>
    <row r="147" spans="1:9" x14ac:dyDescent="0.25">
      <c r="A147" s="56" t="s">
        <v>27</v>
      </c>
      <c r="B147" s="57"/>
      <c r="C147" s="57"/>
      <c r="D147" s="57"/>
      <c r="E147" s="57"/>
      <c r="F147" s="57"/>
      <c r="G147" s="57"/>
      <c r="H147" s="35"/>
      <c r="I147" s="36"/>
    </row>
    <row r="148" spans="1:9" x14ac:dyDescent="0.25">
      <c r="A148" s="58" t="s">
        <v>495</v>
      </c>
      <c r="B148" s="58"/>
      <c r="C148" s="58"/>
      <c r="D148" s="58"/>
      <c r="E148" s="58"/>
      <c r="F148" s="58"/>
      <c r="G148" s="58"/>
      <c r="H148" s="58"/>
      <c r="I148" s="58"/>
    </row>
    <row r="149" spans="1:9" x14ac:dyDescent="0.25">
      <c r="B149" s="2">
        <v>25</v>
      </c>
      <c r="C149" s="3" t="s">
        <v>496</v>
      </c>
      <c r="D149" s="5" t="s">
        <v>76</v>
      </c>
      <c r="G149" s="6">
        <v>1</v>
      </c>
    </row>
    <row r="150" spans="1:9" x14ac:dyDescent="0.25">
      <c r="D150" s="31" t="str">
        <f>SUBSTITUTE("Sp.mat: 0.00%",".",IF(VALUE("1.2")=1.2,".",","),2)</f>
        <v>Sp.mat: 0.00%</v>
      </c>
      <c r="F150" s="31" t="str">
        <f>SUBSTITUTE("Sp.man: 0.00%",".",IF(VALUE("1.2")=1.2,".",","),2)</f>
        <v>Sp.man: 0.00%</v>
      </c>
      <c r="G150" s="31" t="str">
        <f>SUBSTITUTE("Sp.uti: 0.00%",".",IF(VALUE("1.2")=1.2,".",","),2)</f>
        <v>Sp.uti: 0.00%</v>
      </c>
    </row>
    <row r="151" spans="1:9" x14ac:dyDescent="0.25">
      <c r="A151" s="54" t="s">
        <v>497</v>
      </c>
      <c r="B151" s="55"/>
      <c r="C151" s="55"/>
      <c r="D151" s="55"/>
      <c r="E151" s="55"/>
      <c r="F151" s="55"/>
      <c r="G151" s="55"/>
    </row>
    <row r="152" spans="1:9" x14ac:dyDescent="0.25">
      <c r="A152" s="55"/>
      <c r="B152" s="55"/>
      <c r="C152" s="55"/>
      <c r="D152" s="55"/>
      <c r="E152" s="55"/>
      <c r="F152" s="55"/>
      <c r="G152" s="55"/>
    </row>
    <row r="153" spans="1:9" x14ac:dyDescent="0.25">
      <c r="A153" s="56" t="s">
        <v>27</v>
      </c>
      <c r="B153" s="57"/>
      <c r="C153" s="57"/>
      <c r="D153" s="57"/>
      <c r="E153" s="57"/>
      <c r="F153" s="57"/>
      <c r="G153" s="57"/>
      <c r="H153" s="35"/>
      <c r="I153" s="36"/>
    </row>
    <row r="154" spans="1:9" x14ac:dyDescent="0.25">
      <c r="A154" s="58" t="s">
        <v>498</v>
      </c>
      <c r="B154" s="58"/>
      <c r="C154" s="58"/>
      <c r="D154" s="58"/>
      <c r="E154" s="58"/>
      <c r="F154" s="58"/>
      <c r="G154" s="58"/>
      <c r="H154" s="58"/>
      <c r="I154" s="58"/>
    </row>
    <row r="155" spans="1:9" x14ac:dyDescent="0.25">
      <c r="B155" s="2">
        <v>26</v>
      </c>
      <c r="C155" s="3" t="s">
        <v>499</v>
      </c>
      <c r="D155" s="5" t="s">
        <v>76</v>
      </c>
      <c r="G155" s="6">
        <v>25</v>
      </c>
    </row>
    <row r="156" spans="1:9" x14ac:dyDescent="0.25">
      <c r="D156" s="31" t="str">
        <f>SUBSTITUTE("Sp.mat: 0.00%",".",IF(VALUE("1.2")=1.2,".",","),2)</f>
        <v>Sp.mat: 0.00%</v>
      </c>
      <c r="F156" s="31" t="str">
        <f>SUBSTITUTE("Sp.man: 0.00%",".",IF(VALUE("1.2")=1.2,".",","),2)</f>
        <v>Sp.man: 0.00%</v>
      </c>
      <c r="G156" s="31" t="str">
        <f>SUBSTITUTE("Sp.uti: 0.00%",".",IF(VALUE("1.2")=1.2,".",","),2)</f>
        <v>Sp.uti: 0.00%</v>
      </c>
    </row>
    <row r="157" spans="1:9" x14ac:dyDescent="0.25">
      <c r="A157" s="54" t="s">
        <v>500</v>
      </c>
      <c r="B157" s="55"/>
      <c r="C157" s="55"/>
      <c r="D157" s="55"/>
      <c r="E157" s="55"/>
      <c r="F157" s="55"/>
      <c r="G157" s="55"/>
    </row>
    <row r="158" spans="1:9" x14ac:dyDescent="0.25">
      <c r="A158" s="55"/>
      <c r="B158" s="55"/>
      <c r="C158" s="55"/>
      <c r="D158" s="55"/>
      <c r="E158" s="55"/>
      <c r="F158" s="55"/>
      <c r="G158" s="55"/>
    </row>
    <row r="159" spans="1:9" x14ac:dyDescent="0.25">
      <c r="A159" s="56" t="s">
        <v>27</v>
      </c>
      <c r="B159" s="57"/>
      <c r="C159" s="57"/>
      <c r="D159" s="57"/>
      <c r="E159" s="57"/>
      <c r="F159" s="57"/>
      <c r="G159" s="57"/>
      <c r="H159" s="35"/>
      <c r="I159" s="36"/>
    </row>
    <row r="160" spans="1:9" x14ac:dyDescent="0.25">
      <c r="A160" s="58" t="s">
        <v>501</v>
      </c>
      <c r="B160" s="58"/>
      <c r="C160" s="58"/>
      <c r="D160" s="58"/>
      <c r="E160" s="58"/>
      <c r="F160" s="58"/>
      <c r="G160" s="58"/>
      <c r="H160" s="58"/>
      <c r="I160" s="58"/>
    </row>
    <row r="161" spans="1:9" x14ac:dyDescent="0.25">
      <c r="B161" s="2">
        <v>27</v>
      </c>
      <c r="C161" s="3" t="s">
        <v>502</v>
      </c>
      <c r="D161" s="5" t="s">
        <v>76</v>
      </c>
      <c r="G161" s="6">
        <v>46</v>
      </c>
    </row>
    <row r="162" spans="1:9" x14ac:dyDescent="0.25">
      <c r="D162" s="31" t="str">
        <f>SUBSTITUTE("Sp.mat: 0.00%",".",IF(VALUE("1.2")=1.2,".",","),2)</f>
        <v>Sp.mat: 0.00%</v>
      </c>
      <c r="F162" s="31" t="str">
        <f>SUBSTITUTE("Sp.man: 0.00%",".",IF(VALUE("1.2")=1.2,".",","),2)</f>
        <v>Sp.man: 0.00%</v>
      </c>
      <c r="G162" s="31" t="str">
        <f>SUBSTITUTE("Sp.uti: 0.00%",".",IF(VALUE("1.2")=1.2,".",","),2)</f>
        <v>Sp.uti: 0.00%</v>
      </c>
    </row>
    <row r="163" spans="1:9" x14ac:dyDescent="0.25">
      <c r="A163" s="54" t="s">
        <v>503</v>
      </c>
      <c r="B163" s="55"/>
      <c r="C163" s="55"/>
      <c r="D163" s="55"/>
      <c r="E163" s="55"/>
      <c r="F163" s="55"/>
      <c r="G163" s="55"/>
    </row>
    <row r="164" spans="1:9" x14ac:dyDescent="0.25">
      <c r="A164" s="55"/>
      <c r="B164" s="55"/>
      <c r="C164" s="55"/>
      <c r="D164" s="55"/>
      <c r="E164" s="55"/>
      <c r="F164" s="55"/>
      <c r="G164" s="55"/>
    </row>
    <row r="165" spans="1:9" x14ac:dyDescent="0.25">
      <c r="A165" s="56" t="s">
        <v>27</v>
      </c>
      <c r="B165" s="57"/>
      <c r="C165" s="57"/>
      <c r="D165" s="57"/>
      <c r="E165" s="57"/>
      <c r="F165" s="57"/>
      <c r="G165" s="57"/>
      <c r="H165" s="35"/>
      <c r="I165" s="36"/>
    </row>
    <row r="166" spans="1:9" x14ac:dyDescent="0.25">
      <c r="A166" s="58" t="s">
        <v>504</v>
      </c>
      <c r="B166" s="58"/>
      <c r="C166" s="58"/>
      <c r="D166" s="58"/>
      <c r="E166" s="58"/>
      <c r="F166" s="58"/>
      <c r="G166" s="58"/>
      <c r="H166" s="58"/>
      <c r="I166" s="58"/>
    </row>
    <row r="167" spans="1:9" x14ac:dyDescent="0.25">
      <c r="B167" s="2">
        <v>28</v>
      </c>
      <c r="C167" s="3" t="s">
        <v>505</v>
      </c>
      <c r="D167" s="5" t="s">
        <v>76</v>
      </c>
      <c r="G167" s="6">
        <v>24</v>
      </c>
    </row>
    <row r="168" spans="1:9" x14ac:dyDescent="0.25">
      <c r="D168" s="31" t="str">
        <f>SUBSTITUTE("Sp.mat: 0.00%",".",IF(VALUE("1.2")=1.2,".",","),2)</f>
        <v>Sp.mat: 0.00%</v>
      </c>
      <c r="F168" s="31" t="str">
        <f>SUBSTITUTE("Sp.man: 0.00%",".",IF(VALUE("1.2")=1.2,".",","),2)</f>
        <v>Sp.man: 0.00%</v>
      </c>
      <c r="G168" s="31" t="str">
        <f>SUBSTITUTE("Sp.uti: 0.00%",".",IF(VALUE("1.2")=1.2,".",","),2)</f>
        <v>Sp.uti: 0.00%</v>
      </c>
    </row>
    <row r="169" spans="1:9" x14ac:dyDescent="0.25">
      <c r="A169" s="54" t="s">
        <v>506</v>
      </c>
      <c r="B169" s="55"/>
      <c r="C169" s="55"/>
      <c r="D169" s="55"/>
      <c r="E169" s="55"/>
      <c r="F169" s="55"/>
      <c r="G169" s="55"/>
    </row>
    <row r="170" spans="1:9" x14ac:dyDescent="0.25">
      <c r="A170" s="55"/>
      <c r="B170" s="55"/>
      <c r="C170" s="55"/>
      <c r="D170" s="55"/>
      <c r="E170" s="55"/>
      <c r="F170" s="55"/>
      <c r="G170" s="55"/>
    </row>
    <row r="171" spans="1:9" x14ac:dyDescent="0.25">
      <c r="A171" s="56" t="s">
        <v>27</v>
      </c>
      <c r="B171" s="57"/>
      <c r="C171" s="57"/>
      <c r="D171" s="57"/>
      <c r="E171" s="57"/>
      <c r="F171" s="57"/>
      <c r="G171" s="57"/>
      <c r="H171" s="35"/>
      <c r="I171" s="36"/>
    </row>
    <row r="172" spans="1:9" x14ac:dyDescent="0.25">
      <c r="A172" s="58" t="s">
        <v>507</v>
      </c>
      <c r="B172" s="58"/>
      <c r="C172" s="58"/>
      <c r="D172" s="58"/>
      <c r="E172" s="58"/>
      <c r="F172" s="58"/>
      <c r="G172" s="58"/>
      <c r="H172" s="58"/>
      <c r="I172" s="58"/>
    </row>
    <row r="173" spans="1:9" x14ac:dyDescent="0.25">
      <c r="B173" s="2">
        <v>29</v>
      </c>
      <c r="C173" s="3" t="s">
        <v>508</v>
      </c>
      <c r="D173" s="5" t="s">
        <v>76</v>
      </c>
      <c r="G173" s="6">
        <v>30</v>
      </c>
    </row>
    <row r="174" spans="1:9" x14ac:dyDescent="0.25">
      <c r="D174" s="31" t="str">
        <f>SUBSTITUTE("Sp.mat: 0.00%",".",IF(VALUE("1.2")=1.2,".",","),2)</f>
        <v>Sp.mat: 0.00%</v>
      </c>
      <c r="F174" s="31" t="str">
        <f>SUBSTITUTE("Sp.man: 0.00%",".",IF(VALUE("1.2")=1.2,".",","),2)</f>
        <v>Sp.man: 0.00%</v>
      </c>
      <c r="G174" s="31" t="str">
        <f>SUBSTITUTE("Sp.uti: 0.00%",".",IF(VALUE("1.2")=1.2,".",","),2)</f>
        <v>Sp.uti: 0.00%</v>
      </c>
    </row>
    <row r="175" spans="1:9" x14ac:dyDescent="0.25">
      <c r="A175" s="54" t="s">
        <v>509</v>
      </c>
      <c r="B175" s="55"/>
      <c r="C175" s="55"/>
      <c r="D175" s="55"/>
      <c r="E175" s="55"/>
      <c r="F175" s="55"/>
      <c r="G175" s="55"/>
    </row>
    <row r="176" spans="1:9" x14ac:dyDescent="0.25">
      <c r="A176" s="55"/>
      <c r="B176" s="55"/>
      <c r="C176" s="55"/>
      <c r="D176" s="55"/>
      <c r="E176" s="55"/>
      <c r="F176" s="55"/>
      <c r="G176" s="55"/>
    </row>
    <row r="177" spans="1:9" x14ac:dyDescent="0.25">
      <c r="A177" s="52" t="s">
        <v>27</v>
      </c>
      <c r="B177" s="53"/>
      <c r="C177" s="53"/>
      <c r="D177" s="53"/>
      <c r="E177" s="53"/>
      <c r="F177" s="53"/>
      <c r="G177" s="53"/>
      <c r="H177" s="33"/>
      <c r="I177" s="34"/>
    </row>
    <row r="178" spans="1:9" x14ac:dyDescent="0.25">
      <c r="B178" s="2">
        <v>30</v>
      </c>
      <c r="C178" s="3" t="s">
        <v>510</v>
      </c>
      <c r="D178" s="5" t="s">
        <v>76</v>
      </c>
      <c r="G178" s="6">
        <v>12</v>
      </c>
    </row>
    <row r="179" spans="1:9" x14ac:dyDescent="0.25">
      <c r="D179" s="31" t="str">
        <f>SUBSTITUTE("Sp.mat: 0.00%",".",IF(VALUE("1.2")=1.2,".",","),2)</f>
        <v>Sp.mat: 0.00%</v>
      </c>
      <c r="F179" s="31" t="str">
        <f>SUBSTITUTE("Sp.man: 0.00%",".",IF(VALUE("1.2")=1.2,".",","),2)</f>
        <v>Sp.man: 0.00%</v>
      </c>
      <c r="G179" s="31" t="str">
        <f>SUBSTITUTE("Sp.uti: 0.00%",".",IF(VALUE("1.2")=1.2,".",","),2)</f>
        <v>Sp.uti: 0.00%</v>
      </c>
    </row>
    <row r="180" spans="1:9" x14ac:dyDescent="0.25">
      <c r="A180" s="54" t="s">
        <v>511</v>
      </c>
      <c r="B180" s="55"/>
      <c r="C180" s="55"/>
      <c r="D180" s="55"/>
      <c r="E180" s="55"/>
      <c r="F180" s="55"/>
      <c r="G180" s="55"/>
    </row>
    <row r="181" spans="1:9" x14ac:dyDescent="0.25">
      <c r="A181" s="55"/>
      <c r="B181" s="55"/>
      <c r="C181" s="55"/>
      <c r="D181" s="55"/>
      <c r="E181" s="55"/>
      <c r="F181" s="55"/>
      <c r="G181" s="55"/>
    </row>
    <row r="182" spans="1:9" x14ac:dyDescent="0.25">
      <c r="A182" s="56" t="s">
        <v>27</v>
      </c>
      <c r="B182" s="57"/>
      <c r="C182" s="57"/>
      <c r="D182" s="57"/>
      <c r="E182" s="57"/>
      <c r="F182" s="57"/>
      <c r="G182" s="57"/>
      <c r="H182" s="35"/>
      <c r="I182" s="36"/>
    </row>
    <row r="183" spans="1:9" x14ac:dyDescent="0.25">
      <c r="A183" s="58" t="s">
        <v>512</v>
      </c>
      <c r="B183" s="58"/>
      <c r="C183" s="58"/>
      <c r="D183" s="58"/>
      <c r="E183" s="58"/>
      <c r="F183" s="58"/>
      <c r="G183" s="58"/>
      <c r="H183" s="58"/>
      <c r="I183" s="58"/>
    </row>
    <row r="184" spans="1:9" x14ac:dyDescent="0.25">
      <c r="B184" s="2">
        <v>31</v>
      </c>
      <c r="C184" s="3" t="s">
        <v>513</v>
      </c>
      <c r="D184" s="5" t="s">
        <v>76</v>
      </c>
      <c r="G184" s="6">
        <v>16</v>
      </c>
    </row>
    <row r="185" spans="1:9" x14ac:dyDescent="0.25">
      <c r="D185" s="31" t="str">
        <f>SUBSTITUTE("Sp.mat: 0.00%",".",IF(VALUE("1.2")=1.2,".",","),2)</f>
        <v>Sp.mat: 0.00%</v>
      </c>
      <c r="F185" s="31" t="str">
        <f>SUBSTITUTE("Sp.man: 0.00%",".",IF(VALUE("1.2")=1.2,".",","),2)</f>
        <v>Sp.man: 0.00%</v>
      </c>
      <c r="G185" s="31" t="str">
        <f>SUBSTITUTE("Sp.uti: 0.00%",".",IF(VALUE("1.2")=1.2,".",","),2)</f>
        <v>Sp.uti: 0.00%</v>
      </c>
    </row>
    <row r="186" spans="1:9" x14ac:dyDescent="0.25">
      <c r="A186" s="54" t="s">
        <v>514</v>
      </c>
      <c r="B186" s="55"/>
      <c r="C186" s="55"/>
      <c r="D186" s="55"/>
      <c r="E186" s="55"/>
      <c r="F186" s="55"/>
      <c r="G186" s="55"/>
    </row>
    <row r="187" spans="1:9" x14ac:dyDescent="0.25">
      <c r="A187" s="55"/>
      <c r="B187" s="55"/>
      <c r="C187" s="55"/>
      <c r="D187" s="55"/>
      <c r="E187" s="55"/>
      <c r="F187" s="55"/>
      <c r="G187" s="55"/>
    </row>
    <row r="188" spans="1:9" x14ac:dyDescent="0.25">
      <c r="A188" s="56" t="s">
        <v>27</v>
      </c>
      <c r="B188" s="57"/>
      <c r="C188" s="57"/>
      <c r="D188" s="57"/>
      <c r="E188" s="57"/>
      <c r="F188" s="57"/>
      <c r="G188" s="57"/>
      <c r="H188" s="35"/>
      <c r="I188" s="36"/>
    </row>
    <row r="189" spans="1:9" x14ac:dyDescent="0.25">
      <c r="A189" s="58" t="s">
        <v>515</v>
      </c>
      <c r="B189" s="58"/>
      <c r="C189" s="58"/>
      <c r="D189" s="58"/>
      <c r="E189" s="58"/>
      <c r="F189" s="58"/>
      <c r="G189" s="58"/>
      <c r="H189" s="58"/>
      <c r="I189" s="58"/>
    </row>
    <row r="190" spans="1:9" x14ac:dyDescent="0.25">
      <c r="B190" s="2">
        <v>32</v>
      </c>
      <c r="C190" s="3" t="s">
        <v>516</v>
      </c>
      <c r="D190" s="5" t="s">
        <v>76</v>
      </c>
      <c r="G190" s="6">
        <v>2</v>
      </c>
    </row>
    <row r="191" spans="1:9" x14ac:dyDescent="0.25">
      <c r="D191" s="31" t="str">
        <f>SUBSTITUTE("Sp.mat: 0.00%",".",IF(VALUE("1.2")=1.2,".",","),2)</f>
        <v>Sp.mat: 0.00%</v>
      </c>
      <c r="F191" s="31" t="str">
        <f>SUBSTITUTE("Sp.man: 0.00%",".",IF(VALUE("1.2")=1.2,".",","),2)</f>
        <v>Sp.man: 0.00%</v>
      </c>
      <c r="G191" s="31" t="str">
        <f>SUBSTITUTE("Sp.uti: 0.00%",".",IF(VALUE("1.2")=1.2,".",","),2)</f>
        <v>Sp.uti: 0.00%</v>
      </c>
    </row>
    <row r="192" spans="1:9" x14ac:dyDescent="0.25">
      <c r="A192" s="54" t="s">
        <v>517</v>
      </c>
      <c r="B192" s="55"/>
      <c r="C192" s="55"/>
      <c r="D192" s="55"/>
      <c r="E192" s="55"/>
      <c r="F192" s="55"/>
      <c r="G192" s="55"/>
    </row>
    <row r="193" spans="1:9" x14ac:dyDescent="0.25">
      <c r="A193" s="55"/>
      <c r="B193" s="55"/>
      <c r="C193" s="55"/>
      <c r="D193" s="55"/>
      <c r="E193" s="55"/>
      <c r="F193" s="55"/>
      <c r="G193" s="55"/>
    </row>
    <row r="194" spans="1:9" x14ac:dyDescent="0.25">
      <c r="A194" s="56" t="s">
        <v>195</v>
      </c>
      <c r="B194" s="57"/>
      <c r="C194" s="57"/>
      <c r="D194" s="57"/>
      <c r="E194" s="57"/>
      <c r="F194" s="57"/>
      <c r="G194" s="57"/>
      <c r="H194" s="35"/>
      <c r="I194" s="36"/>
    </row>
    <row r="195" spans="1:9" x14ac:dyDescent="0.25">
      <c r="A195" s="58" t="s">
        <v>518</v>
      </c>
      <c r="B195" s="58"/>
      <c r="C195" s="58"/>
      <c r="D195" s="58"/>
      <c r="E195" s="58"/>
      <c r="F195" s="58"/>
      <c r="G195" s="58"/>
      <c r="H195" s="58"/>
      <c r="I195" s="58"/>
    </row>
    <row r="196" spans="1:9" x14ac:dyDescent="0.25">
      <c r="B196" s="2">
        <v>33</v>
      </c>
      <c r="C196" s="3" t="s">
        <v>519</v>
      </c>
      <c r="D196" s="5" t="s">
        <v>29</v>
      </c>
      <c r="G196" s="6">
        <v>5</v>
      </c>
    </row>
    <row r="197" spans="1:9" x14ac:dyDescent="0.25">
      <c r="D197" s="31" t="str">
        <f>SUBSTITUTE("Sp.mat: 0.00%",".",IF(VALUE("1.2")=1.2,".",","),2)</f>
        <v>Sp.mat: 0.00%</v>
      </c>
      <c r="F197" s="31" t="str">
        <f>SUBSTITUTE("Sp.man: 0.00%",".",IF(VALUE("1.2")=1.2,".",","),2)</f>
        <v>Sp.man: 0.00%</v>
      </c>
      <c r="G197" s="31" t="str">
        <f>SUBSTITUTE("Sp.uti: 0.00%",".",IF(VALUE("1.2")=1.2,".",","),2)</f>
        <v>Sp.uti: 0.00%</v>
      </c>
    </row>
    <row r="198" spans="1:9" x14ac:dyDescent="0.25">
      <c r="A198" s="54" t="s">
        <v>520</v>
      </c>
      <c r="B198" s="55"/>
      <c r="C198" s="55"/>
      <c r="D198" s="55"/>
      <c r="E198" s="55"/>
      <c r="F198" s="55"/>
      <c r="G198" s="55"/>
    </row>
    <row r="199" spans="1:9" x14ac:dyDescent="0.25">
      <c r="A199" s="55"/>
      <c r="B199" s="55"/>
      <c r="C199" s="55"/>
      <c r="D199" s="55"/>
      <c r="E199" s="55"/>
      <c r="F199" s="55"/>
      <c r="G199" s="55"/>
    </row>
    <row r="200" spans="1:9" x14ac:dyDescent="0.25">
      <c r="A200" s="52" t="s">
        <v>27</v>
      </c>
      <c r="B200" s="53"/>
      <c r="C200" s="53"/>
      <c r="D200" s="53"/>
      <c r="E200" s="53"/>
      <c r="F200" s="53"/>
      <c r="G200" s="53"/>
      <c r="H200" s="33"/>
      <c r="I200" s="34"/>
    </row>
    <row r="201" spans="1:9" x14ac:dyDescent="0.25">
      <c r="B201" s="2">
        <v>34</v>
      </c>
      <c r="C201" s="3" t="s">
        <v>521</v>
      </c>
      <c r="D201" s="5" t="s">
        <v>29</v>
      </c>
      <c r="G201" s="6">
        <v>15</v>
      </c>
    </row>
    <row r="202" spans="1:9" x14ac:dyDescent="0.25">
      <c r="D202" s="31" t="str">
        <f>SUBSTITUTE("Sp.mat: 0.00%",".",IF(VALUE("1.2")=1.2,".",","),2)</f>
        <v>Sp.mat: 0.00%</v>
      </c>
      <c r="F202" s="31" t="str">
        <f>SUBSTITUTE("Sp.man: 0.00%",".",IF(VALUE("1.2")=1.2,".",","),2)</f>
        <v>Sp.man: 0.00%</v>
      </c>
      <c r="G202" s="31" t="str">
        <f>SUBSTITUTE("Sp.uti: 0.00%",".",IF(VALUE("1.2")=1.2,".",","),2)</f>
        <v>Sp.uti: 0.00%</v>
      </c>
    </row>
    <row r="203" spans="1:9" x14ac:dyDescent="0.25">
      <c r="A203" s="54" t="s">
        <v>522</v>
      </c>
      <c r="B203" s="55"/>
      <c r="C203" s="55"/>
      <c r="D203" s="55"/>
      <c r="E203" s="55"/>
      <c r="F203" s="55"/>
      <c r="G203" s="55"/>
    </row>
    <row r="204" spans="1:9" x14ac:dyDescent="0.25">
      <c r="A204" s="55"/>
      <c r="B204" s="55"/>
      <c r="C204" s="55"/>
      <c r="D204" s="55"/>
      <c r="E204" s="55"/>
      <c r="F204" s="55"/>
      <c r="G204" s="55"/>
    </row>
    <row r="205" spans="1:9" x14ac:dyDescent="0.25">
      <c r="A205" s="52" t="s">
        <v>27</v>
      </c>
      <c r="B205" s="53"/>
      <c r="C205" s="53"/>
      <c r="D205" s="53"/>
      <c r="E205" s="53"/>
      <c r="F205" s="53"/>
      <c r="G205" s="53"/>
      <c r="H205" s="33"/>
      <c r="I205" s="34"/>
    </row>
    <row r="206" spans="1:9" x14ac:dyDescent="0.25">
      <c r="B206" s="2">
        <v>35</v>
      </c>
      <c r="C206" s="3" t="s">
        <v>523</v>
      </c>
      <c r="D206" s="5" t="s">
        <v>52</v>
      </c>
      <c r="G206" s="6">
        <v>15</v>
      </c>
    </row>
    <row r="207" spans="1:9" x14ac:dyDescent="0.25">
      <c r="D207" s="31" t="str">
        <f>SUBSTITUTE("Sp.mat: 0.00%",".",IF(VALUE("1.2")=1.2,".",","),2)</f>
        <v>Sp.mat: 0.00%</v>
      </c>
      <c r="F207" s="31" t="str">
        <f>SUBSTITUTE("Sp.man: 0.00%",".",IF(VALUE("1.2")=1.2,".",","),2)</f>
        <v>Sp.man: 0.00%</v>
      </c>
      <c r="G207" s="31" t="str">
        <f>SUBSTITUTE("Sp.uti: 0.00%",".",IF(VALUE("1.2")=1.2,".",","),2)</f>
        <v>Sp.uti: 0.00%</v>
      </c>
    </row>
    <row r="208" spans="1:9" x14ac:dyDescent="0.25">
      <c r="A208" s="54" t="s">
        <v>524</v>
      </c>
      <c r="B208" s="55"/>
      <c r="C208" s="55"/>
      <c r="D208" s="55"/>
      <c r="E208" s="55"/>
      <c r="F208" s="55"/>
      <c r="G208" s="55"/>
    </row>
    <row r="209" spans="1:9" x14ac:dyDescent="0.25">
      <c r="A209" s="55"/>
      <c r="B209" s="55"/>
      <c r="C209" s="55"/>
      <c r="D209" s="55"/>
      <c r="E209" s="55"/>
      <c r="F209" s="55"/>
      <c r="G209" s="55"/>
    </row>
    <row r="210" spans="1:9" x14ac:dyDescent="0.25">
      <c r="A210" s="56" t="s">
        <v>27</v>
      </c>
      <c r="B210" s="57"/>
      <c r="C210" s="57"/>
      <c r="D210" s="57"/>
      <c r="E210" s="57"/>
      <c r="F210" s="57"/>
      <c r="G210" s="57"/>
      <c r="H210" s="35"/>
      <c r="I210" s="36"/>
    </row>
    <row r="211" spans="1:9" x14ac:dyDescent="0.25">
      <c r="A211" s="58" t="s">
        <v>525</v>
      </c>
      <c r="B211" s="58"/>
      <c r="C211" s="58"/>
      <c r="D211" s="58"/>
      <c r="E211" s="58"/>
      <c r="F211" s="58"/>
      <c r="G211" s="58"/>
      <c r="H211" s="58"/>
      <c r="I211" s="58"/>
    </row>
    <row r="212" spans="1:9" x14ac:dyDescent="0.25">
      <c r="B212" s="2">
        <v>36</v>
      </c>
      <c r="C212" s="3" t="s">
        <v>526</v>
      </c>
      <c r="D212" s="5" t="s">
        <v>76</v>
      </c>
      <c r="G212" s="6">
        <v>8</v>
      </c>
    </row>
    <row r="213" spans="1:9" x14ac:dyDescent="0.25">
      <c r="D213" s="31" t="str">
        <f>SUBSTITUTE("Sp.mat: 0.00%",".",IF(VALUE("1.2")=1.2,".",","),2)</f>
        <v>Sp.mat: 0.00%</v>
      </c>
      <c r="F213" s="31" t="str">
        <f>SUBSTITUTE("Sp.man: 0.00%",".",IF(VALUE("1.2")=1.2,".",","),2)</f>
        <v>Sp.man: 0.00%</v>
      </c>
      <c r="G213" s="31" t="str">
        <f>SUBSTITUTE("Sp.uti: 0.00%",".",IF(VALUE("1.2")=1.2,".",","),2)</f>
        <v>Sp.uti: 0.00%</v>
      </c>
    </row>
    <row r="214" spans="1:9" x14ac:dyDescent="0.25">
      <c r="A214" s="54" t="s">
        <v>527</v>
      </c>
      <c r="B214" s="55"/>
      <c r="C214" s="55"/>
      <c r="D214" s="55"/>
      <c r="E214" s="55"/>
      <c r="F214" s="55"/>
      <c r="G214" s="55"/>
    </row>
    <row r="215" spans="1:9" x14ac:dyDescent="0.25">
      <c r="A215" s="55"/>
      <c r="B215" s="55"/>
      <c r="C215" s="55"/>
      <c r="D215" s="55"/>
      <c r="E215" s="55"/>
      <c r="F215" s="55"/>
      <c r="G215" s="55"/>
    </row>
    <row r="216" spans="1:9" x14ac:dyDescent="0.25">
      <c r="A216" s="52" t="s">
        <v>27</v>
      </c>
      <c r="B216" s="53"/>
      <c r="C216" s="53"/>
      <c r="D216" s="53"/>
      <c r="E216" s="53"/>
      <c r="F216" s="53"/>
      <c r="G216" s="53"/>
      <c r="H216" s="33"/>
      <c r="I216" s="34"/>
    </row>
    <row r="217" spans="1:9" x14ac:dyDescent="0.25">
      <c r="B217" s="2">
        <v>37</v>
      </c>
      <c r="C217" s="3" t="s">
        <v>445</v>
      </c>
      <c r="D217" s="5" t="s">
        <v>76</v>
      </c>
      <c r="G217" s="6">
        <v>4</v>
      </c>
    </row>
    <row r="218" spans="1:9" x14ac:dyDescent="0.25">
      <c r="D218" s="31" t="str">
        <f>SUBSTITUTE("Sp.mat: 0.00%",".",IF(VALUE("1.2")=1.2,".",","),2)</f>
        <v>Sp.mat: 0.00%</v>
      </c>
      <c r="F218" s="31" t="str">
        <f>SUBSTITUTE("Sp.man: 0.00%",".",IF(VALUE("1.2")=1.2,".",","),2)</f>
        <v>Sp.man: 0.00%</v>
      </c>
      <c r="G218" s="31" t="str">
        <f>SUBSTITUTE("Sp.uti: 0.00%",".",IF(VALUE("1.2")=1.2,".",","),2)</f>
        <v>Sp.uti: 0.00%</v>
      </c>
    </row>
    <row r="219" spans="1:9" x14ac:dyDescent="0.25">
      <c r="A219" s="54" t="s">
        <v>446</v>
      </c>
      <c r="B219" s="55"/>
      <c r="C219" s="55"/>
      <c r="D219" s="55"/>
      <c r="E219" s="55"/>
      <c r="F219" s="55"/>
      <c r="G219" s="55"/>
    </row>
    <row r="220" spans="1:9" x14ac:dyDescent="0.25">
      <c r="A220" s="55"/>
      <c r="B220" s="55"/>
      <c r="C220" s="55"/>
      <c r="D220" s="55"/>
      <c r="E220" s="55"/>
      <c r="F220" s="55"/>
      <c r="G220" s="55"/>
    </row>
    <row r="221" spans="1:9" x14ac:dyDescent="0.25">
      <c r="A221" s="52" t="s">
        <v>27</v>
      </c>
      <c r="B221" s="53"/>
      <c r="C221" s="53"/>
      <c r="D221" s="53"/>
      <c r="E221" s="53"/>
      <c r="F221" s="53"/>
      <c r="G221" s="53"/>
      <c r="H221" s="33"/>
      <c r="I221" s="34"/>
    </row>
    <row r="222" spans="1:9" x14ac:dyDescent="0.25">
      <c r="B222" s="2">
        <v>38</v>
      </c>
      <c r="C222" s="3" t="s">
        <v>528</v>
      </c>
      <c r="D222" s="5" t="s">
        <v>76</v>
      </c>
      <c r="G222" s="6">
        <v>41</v>
      </c>
    </row>
    <row r="223" spans="1:9" x14ac:dyDescent="0.25">
      <c r="D223" s="31" t="str">
        <f>SUBSTITUTE("Sp.mat: 0.00%",".",IF(VALUE("1.2")=1.2,".",","),2)</f>
        <v>Sp.mat: 0.00%</v>
      </c>
      <c r="F223" s="31" t="str">
        <f>SUBSTITUTE("Sp.man: 0.00%",".",IF(VALUE("1.2")=1.2,".",","),2)</f>
        <v>Sp.man: 0.00%</v>
      </c>
      <c r="G223" s="31" t="str">
        <f>SUBSTITUTE("Sp.uti: 0.00%",".",IF(VALUE("1.2")=1.2,".",","),2)</f>
        <v>Sp.uti: 0.00%</v>
      </c>
    </row>
    <row r="224" spans="1:9" x14ac:dyDescent="0.25">
      <c r="A224" s="54" t="s">
        <v>529</v>
      </c>
      <c r="B224" s="55"/>
      <c r="C224" s="55"/>
      <c r="D224" s="55"/>
      <c r="E224" s="55"/>
      <c r="F224" s="55"/>
      <c r="G224" s="55"/>
    </row>
    <row r="225" spans="1:9" x14ac:dyDescent="0.25">
      <c r="A225" s="55"/>
      <c r="B225" s="55"/>
      <c r="C225" s="55"/>
      <c r="D225" s="55"/>
      <c r="E225" s="55"/>
      <c r="F225" s="55"/>
      <c r="G225" s="55"/>
    </row>
    <row r="226" spans="1:9" x14ac:dyDescent="0.25">
      <c r="A226" s="56" t="s">
        <v>530</v>
      </c>
      <c r="B226" s="57"/>
      <c r="C226" s="57"/>
      <c r="D226" s="57"/>
      <c r="E226" s="57"/>
      <c r="F226" s="57"/>
      <c r="G226" s="57"/>
      <c r="H226" s="35"/>
      <c r="I226" s="36"/>
    </row>
    <row r="227" spans="1:9" x14ac:dyDescent="0.25">
      <c r="A227" s="58" t="s">
        <v>531</v>
      </c>
      <c r="B227" s="58"/>
      <c r="C227" s="58"/>
      <c r="D227" s="58"/>
      <c r="E227" s="58"/>
      <c r="F227" s="58"/>
      <c r="G227" s="58"/>
      <c r="H227" s="58"/>
      <c r="I227" s="58"/>
    </row>
    <row r="228" spans="1:9" x14ac:dyDescent="0.25">
      <c r="B228" s="2">
        <v>39</v>
      </c>
      <c r="C228" s="3" t="s">
        <v>528</v>
      </c>
      <c r="D228" s="5" t="s">
        <v>76</v>
      </c>
      <c r="G228" s="6">
        <v>8</v>
      </c>
    </row>
    <row r="229" spans="1:9" x14ac:dyDescent="0.25">
      <c r="D229" s="31" t="str">
        <f>SUBSTITUTE("Sp.mat: 0.00%",".",IF(VALUE("1.2")=1.2,".",","),2)</f>
        <v>Sp.mat: 0.00%</v>
      </c>
      <c r="F229" s="31" t="str">
        <f>SUBSTITUTE("Sp.man: 0.00%",".",IF(VALUE("1.2")=1.2,".",","),2)</f>
        <v>Sp.man: 0.00%</v>
      </c>
      <c r="G229" s="31" t="str">
        <f>SUBSTITUTE("Sp.uti: 0.00%",".",IF(VALUE("1.2")=1.2,".",","),2)</f>
        <v>Sp.uti: 0.00%</v>
      </c>
    </row>
    <row r="230" spans="1:9" x14ac:dyDescent="0.25">
      <c r="A230" s="54" t="s">
        <v>529</v>
      </c>
      <c r="B230" s="55"/>
      <c r="C230" s="55"/>
      <c r="D230" s="55"/>
      <c r="E230" s="55"/>
      <c r="F230" s="55"/>
      <c r="G230" s="55"/>
    </row>
    <row r="231" spans="1:9" x14ac:dyDescent="0.25">
      <c r="A231" s="55"/>
      <c r="B231" s="55"/>
      <c r="C231" s="55"/>
      <c r="D231" s="55"/>
      <c r="E231" s="55"/>
      <c r="F231" s="55"/>
      <c r="G231" s="55"/>
    </row>
    <row r="232" spans="1:9" x14ac:dyDescent="0.25">
      <c r="A232" s="56" t="s">
        <v>532</v>
      </c>
      <c r="B232" s="57"/>
      <c r="C232" s="57"/>
      <c r="D232" s="57"/>
      <c r="E232" s="57"/>
      <c r="F232" s="57"/>
      <c r="G232" s="57"/>
      <c r="H232" s="35"/>
      <c r="I232" s="36"/>
    </row>
    <row r="233" spans="1:9" x14ac:dyDescent="0.25">
      <c r="A233" s="58" t="s">
        <v>531</v>
      </c>
      <c r="B233" s="58"/>
      <c r="C233" s="58"/>
      <c r="D233" s="58"/>
      <c r="E233" s="58"/>
      <c r="F233" s="58"/>
      <c r="G233" s="58"/>
      <c r="H233" s="58"/>
      <c r="I233" s="58"/>
    </row>
    <row r="234" spans="1:9" x14ac:dyDescent="0.25">
      <c r="B234" s="2">
        <v>40</v>
      </c>
      <c r="C234" s="3" t="s">
        <v>528</v>
      </c>
      <c r="D234" s="5" t="s">
        <v>76</v>
      </c>
      <c r="G234" s="6">
        <v>7</v>
      </c>
    </row>
    <row r="235" spans="1:9" x14ac:dyDescent="0.25">
      <c r="D235" s="31" t="str">
        <f>SUBSTITUTE("Sp.mat: 0.00%",".",IF(VALUE("1.2")=1.2,".",","),2)</f>
        <v>Sp.mat: 0.00%</v>
      </c>
      <c r="F235" s="31" t="str">
        <f>SUBSTITUTE("Sp.man: 0.00%",".",IF(VALUE("1.2")=1.2,".",","),2)</f>
        <v>Sp.man: 0.00%</v>
      </c>
      <c r="G235" s="31" t="str">
        <f>SUBSTITUTE("Sp.uti: 0.00%",".",IF(VALUE("1.2")=1.2,".",","),2)</f>
        <v>Sp.uti: 0.00%</v>
      </c>
    </row>
    <row r="236" spans="1:9" x14ac:dyDescent="0.25">
      <c r="A236" s="54" t="s">
        <v>529</v>
      </c>
      <c r="B236" s="55"/>
      <c r="C236" s="55"/>
      <c r="D236" s="55"/>
      <c r="E236" s="55"/>
      <c r="F236" s="55"/>
      <c r="G236" s="55"/>
    </row>
    <row r="237" spans="1:9" x14ac:dyDescent="0.25">
      <c r="A237" s="55"/>
      <c r="B237" s="55"/>
      <c r="C237" s="55"/>
      <c r="D237" s="55"/>
      <c r="E237" s="55"/>
      <c r="F237" s="55"/>
      <c r="G237" s="55"/>
    </row>
    <row r="238" spans="1:9" x14ac:dyDescent="0.25">
      <c r="A238" s="56" t="s">
        <v>533</v>
      </c>
      <c r="B238" s="57"/>
      <c r="C238" s="57"/>
      <c r="D238" s="57"/>
      <c r="E238" s="57"/>
      <c r="F238" s="57"/>
      <c r="G238" s="57"/>
      <c r="H238" s="35"/>
      <c r="I238" s="36"/>
    </row>
    <row r="239" spans="1:9" x14ac:dyDescent="0.25">
      <c r="A239" s="58" t="s">
        <v>534</v>
      </c>
      <c r="B239" s="58"/>
      <c r="C239" s="58"/>
      <c r="D239" s="58"/>
      <c r="E239" s="58"/>
      <c r="F239" s="58"/>
      <c r="G239" s="58"/>
      <c r="H239" s="58"/>
      <c r="I239" s="58"/>
    </row>
    <row r="240" spans="1:9" x14ac:dyDescent="0.25">
      <c r="B240" s="2">
        <v>41</v>
      </c>
      <c r="C240" s="3" t="s">
        <v>152</v>
      </c>
      <c r="D240" s="5" t="s">
        <v>144</v>
      </c>
      <c r="G240" s="6">
        <v>23.3</v>
      </c>
    </row>
    <row r="241" spans="1:19" x14ac:dyDescent="0.25">
      <c r="D241" s="31" t="str">
        <f>SUBSTITUTE("Sp.mat: 0.00%",".",IF(VALUE("1.2")=1.2,".",","),2)</f>
        <v>Sp.mat: 0.00%</v>
      </c>
      <c r="F241" s="31" t="str">
        <f>SUBSTITUTE("Sp.man: 0.00%",".",IF(VALUE("1.2")=1.2,".",","),2)</f>
        <v>Sp.man: 0.00%</v>
      </c>
      <c r="G241" s="31" t="str">
        <f>SUBSTITUTE("Sp.uti: 0.00%",".",IF(VALUE("1.2")=1.2,".",","),2)</f>
        <v>Sp.uti: 0.00%</v>
      </c>
    </row>
    <row r="242" spans="1:19" x14ac:dyDescent="0.25">
      <c r="A242" s="54" t="s">
        <v>153</v>
      </c>
      <c r="B242" s="55"/>
      <c r="C242" s="55"/>
      <c r="D242" s="55"/>
      <c r="E242" s="55"/>
      <c r="F242" s="55"/>
      <c r="G242" s="55"/>
    </row>
    <row r="243" spans="1:19" x14ac:dyDescent="0.25">
      <c r="A243" s="55"/>
      <c r="B243" s="55"/>
      <c r="C243" s="55"/>
      <c r="D243" s="55"/>
      <c r="E243" s="55"/>
      <c r="F243" s="55"/>
      <c r="G243" s="55"/>
    </row>
    <row r="244" spans="1:19" x14ac:dyDescent="0.25">
      <c r="A244" s="52" t="s">
        <v>27</v>
      </c>
      <c r="B244" s="53"/>
      <c r="C244" s="53"/>
      <c r="D244" s="53"/>
      <c r="E244" s="53"/>
      <c r="F244" s="53"/>
      <c r="G244" s="53"/>
      <c r="H244" s="33"/>
      <c r="I244" s="34"/>
    </row>
    <row r="245" spans="1:19" x14ac:dyDescent="0.25">
      <c r="B245" s="2">
        <v>42</v>
      </c>
      <c r="C245" s="3" t="s">
        <v>424</v>
      </c>
      <c r="D245" s="5" t="s">
        <v>144</v>
      </c>
      <c r="G245" s="6">
        <v>21.4</v>
      </c>
    </row>
    <row r="246" spans="1:19" x14ac:dyDescent="0.25">
      <c r="D246" s="31" t="str">
        <f>SUBSTITUTE("Sp.mat: 0.00%",".",IF(VALUE("1.2")=1.2,".",","),2)</f>
        <v>Sp.mat: 0.00%</v>
      </c>
      <c r="F246" s="31" t="str">
        <f>SUBSTITUTE("Sp.man: 0.00%",".",IF(VALUE("1.2")=1.2,".",","),2)</f>
        <v>Sp.man: 0.00%</v>
      </c>
      <c r="G246" s="31" t="str">
        <f>SUBSTITUTE("Sp.uti: 0.00%",".",IF(VALUE("1.2")=1.2,".",","),2)</f>
        <v>Sp.uti: 0.00%</v>
      </c>
    </row>
    <row r="247" spans="1:19" x14ac:dyDescent="0.25">
      <c r="A247" s="54" t="s">
        <v>425</v>
      </c>
      <c r="B247" s="55"/>
      <c r="C247" s="55"/>
      <c r="D247" s="55"/>
      <c r="E247" s="55"/>
      <c r="F247" s="55"/>
      <c r="G247" s="55"/>
    </row>
    <row r="248" spans="1:19" x14ac:dyDescent="0.25">
      <c r="A248" s="55"/>
      <c r="B248" s="55"/>
      <c r="C248" s="55"/>
      <c r="D248" s="55"/>
      <c r="E248" s="55"/>
      <c r="F248" s="55"/>
      <c r="G248" s="55"/>
    </row>
    <row r="249" spans="1:19" x14ac:dyDescent="0.25">
      <c r="A249" s="52" t="s">
        <v>27</v>
      </c>
      <c r="B249" s="53"/>
      <c r="C249" s="53"/>
      <c r="D249" s="53"/>
      <c r="E249" s="53"/>
      <c r="F249" s="53"/>
      <c r="G249" s="53"/>
      <c r="H249" s="33"/>
      <c r="I249" s="34"/>
    </row>
    <row r="250" spans="1:19" x14ac:dyDescent="0.25">
      <c r="B250" s="37" t="s">
        <v>154</v>
      </c>
      <c r="E250" s="4">
        <f>SUMIF(J13:J249,"1",I13:I249)</f>
        <v>0</v>
      </c>
      <c r="F250" s="4">
        <f>SUMIF(J13:J249,"2",I13:I249)</f>
        <v>0</v>
      </c>
      <c r="G250" s="4">
        <f>SUMIF(J13:J249,"3",I13:I249)</f>
        <v>0</v>
      </c>
      <c r="H250" s="4">
        <f>SUMIF(J13:J249,"4",I13:I249)</f>
        <v>0</v>
      </c>
      <c r="I250" s="4">
        <f>SUMIF(J13:J249,"5",I13:I249)</f>
        <v>0</v>
      </c>
      <c r="K250" s="4">
        <f>SUMIF(J13:J249,"3",K13:K249)</f>
        <v>0</v>
      </c>
      <c r="L250" s="4">
        <f>SUMIF(J13:J249,"3",L13:L249)</f>
        <v>0</v>
      </c>
      <c r="M250" s="4">
        <f>SUMIF(J13:J249,"3",M13:M249)</f>
        <v>0</v>
      </c>
      <c r="N250" s="4">
        <f>SUMIF(J13:J249,"4",N13:N249)</f>
        <v>0</v>
      </c>
      <c r="O250" s="4">
        <f>SUMIF(J13:J249,"4",O13:O249)</f>
        <v>0</v>
      </c>
      <c r="P250" s="4">
        <f>SUMIF(J13:J249,"4",P13:P249)</f>
        <v>0</v>
      </c>
      <c r="Q250" s="4">
        <f>SUMIF(J13:J249,"4",Q13:Q249)</f>
        <v>0</v>
      </c>
      <c r="R250" s="4">
        <f>SUMIF(J13:J249,"4",R13:R249)</f>
        <v>0</v>
      </c>
      <c r="S250" s="4">
        <f>SUMIF(J13:J249,"4",S13:S249)</f>
        <v>0</v>
      </c>
    </row>
    <row r="251" spans="1:19" hidden="1" x14ac:dyDescent="0.25">
      <c r="B251" s="37" t="s">
        <v>155</v>
      </c>
    </row>
    <row r="252" spans="1:19" hidden="1" x14ac:dyDescent="0.25">
      <c r="B252" s="37" t="s">
        <v>156</v>
      </c>
      <c r="G252" s="4">
        <f>$K$250*1</f>
        <v>0</v>
      </c>
    </row>
    <row r="253" spans="1:19" hidden="1" x14ac:dyDescent="0.25">
      <c r="B253" s="37" t="s">
        <v>157</v>
      </c>
      <c r="G253" s="4">
        <f>$L$250*1</f>
        <v>0</v>
      </c>
    </row>
    <row r="254" spans="1:19" hidden="1" x14ac:dyDescent="0.25">
      <c r="B254" s="37" t="s">
        <v>158</v>
      </c>
      <c r="G254" s="4">
        <f>G250-G252-G253</f>
        <v>0</v>
      </c>
    </row>
    <row r="255" spans="1:19" hidden="1" x14ac:dyDescent="0.25">
      <c r="B255" s="37" t="s">
        <v>159</v>
      </c>
      <c r="E255" s="4">
        <f>IF("G"="Nu",0*1,0)</f>
        <v>0</v>
      </c>
      <c r="I255" s="4">
        <f>E255</f>
        <v>0</v>
      </c>
    </row>
    <row r="256" spans="1:19" hidden="1" x14ac:dyDescent="0.25">
      <c r="B256" s="37" t="s">
        <v>160</v>
      </c>
      <c r="D256" s="38" t="str">
        <f>CONCATENATE(TEXT(0,REPLACE("#.####",2,1,"."))," x")</f>
        <v>. x</v>
      </c>
      <c r="E256" s="4">
        <f>IF("G"="Nu",0*1,0)</f>
        <v>0</v>
      </c>
      <c r="I256" s="4">
        <f>E256*0</f>
        <v>0</v>
      </c>
    </row>
    <row r="257" spans="2:9" x14ac:dyDescent="0.25">
      <c r="B257" s="37" t="s">
        <v>161</v>
      </c>
      <c r="E257" s="4">
        <f>0</f>
        <v>0</v>
      </c>
      <c r="F257" s="4">
        <f>0</f>
        <v>0</v>
      </c>
      <c r="G257" s="4">
        <f>0</f>
        <v>0</v>
      </c>
      <c r="H257" s="4">
        <f>IF(H250=0,1,H268/H250)</f>
        <v>1</v>
      </c>
    </row>
    <row r="258" spans="2:9" x14ac:dyDescent="0.25">
      <c r="B258" s="39" t="s">
        <v>162</v>
      </c>
      <c r="C258" s="40"/>
      <c r="D258" s="41"/>
      <c r="E258" s="42"/>
      <c r="F258" s="42"/>
      <c r="G258" s="43"/>
      <c r="H258" s="32"/>
      <c r="I258" s="44"/>
    </row>
    <row r="259" spans="2:9" hidden="1" x14ac:dyDescent="0.25">
      <c r="B259" s="45" t="str">
        <f>CONCATENATE("  ","Impozit manopera        ")</f>
        <v xml:space="preserve">  Impozit manopera        </v>
      </c>
      <c r="D259" s="38">
        <f>0</f>
        <v>0</v>
      </c>
      <c r="F259" s="4">
        <f>F250*F257*D259</f>
        <v>0</v>
      </c>
      <c r="I259" s="46">
        <f t="shared" ref="I259:I266" si="0">F259</f>
        <v>0</v>
      </c>
    </row>
    <row r="260" spans="2:9" x14ac:dyDescent="0.25">
      <c r="B260" s="45" t="str">
        <f>CONCATENATE("  ","C.A.S.                  ")</f>
        <v xml:space="preserve">  C.A.S.                  </v>
      </c>
      <c r="D260" s="38">
        <f>0</f>
        <v>0</v>
      </c>
      <c r="F260" s="4">
        <f>(F250*F257+F259)*D260</f>
        <v>0</v>
      </c>
      <c r="I260" s="4">
        <f t="shared" si="0"/>
        <v>0</v>
      </c>
    </row>
    <row r="261" spans="2:9" x14ac:dyDescent="0.25">
      <c r="B261" s="45" t="str">
        <f>CONCATENATE("  ","C.A.S.S.                ")</f>
        <v xml:space="preserve">  C.A.S.S.                </v>
      </c>
      <c r="D261" s="38">
        <f>0</f>
        <v>0</v>
      </c>
      <c r="F261" s="4">
        <f>(F250*F257+F259)*D261</f>
        <v>0</v>
      </c>
      <c r="I261" s="4">
        <f t="shared" si="0"/>
        <v>0</v>
      </c>
    </row>
    <row r="262" spans="2:9" x14ac:dyDescent="0.25">
      <c r="B262" s="45" t="str">
        <f>CONCATENATE("  ","Aj.somaj                ")</f>
        <v xml:space="preserve">  Aj.somaj                </v>
      </c>
      <c r="D262" s="38">
        <f>0</f>
        <v>0</v>
      </c>
      <c r="F262" s="4">
        <f>(F250*F257+F259)*D262</f>
        <v>0</v>
      </c>
      <c r="I262" s="4">
        <f t="shared" si="0"/>
        <v>0</v>
      </c>
    </row>
    <row r="263" spans="2:9" x14ac:dyDescent="0.25">
      <c r="B263" s="45" t="str">
        <f>CONCATENATE("  ","Acc. munca, boli profes.")</f>
        <v xml:space="preserve">  Acc. munca, boli profes.</v>
      </c>
      <c r="D263" s="38">
        <f>0</f>
        <v>0</v>
      </c>
      <c r="F263" s="4">
        <f>(F250*F257+F259)*D263</f>
        <v>0</v>
      </c>
      <c r="I263" s="4">
        <f t="shared" si="0"/>
        <v>0</v>
      </c>
    </row>
    <row r="264" spans="2:9" x14ac:dyDescent="0.25">
      <c r="B264" s="45" t="str">
        <f>CONCATENATE("  ","Contr.Concedii Medicale ")</f>
        <v xml:space="preserve">  Contr.Concedii Medicale </v>
      </c>
      <c r="D264" s="38">
        <f>0</f>
        <v>0</v>
      </c>
      <c r="F264" s="4">
        <f>(F250*F257+F259)*D264</f>
        <v>0</v>
      </c>
      <c r="I264" s="4">
        <f t="shared" si="0"/>
        <v>0</v>
      </c>
    </row>
    <row r="265" spans="2:9" x14ac:dyDescent="0.25">
      <c r="B265" s="45" t="str">
        <f>CONCATENATE("  ","Comision ITM            ")</f>
        <v xml:space="preserve">  Comision ITM            </v>
      </c>
      <c r="D265" s="38">
        <f>0</f>
        <v>0</v>
      </c>
      <c r="F265" s="4">
        <f>(F250*F257+F259)*D265</f>
        <v>0</v>
      </c>
      <c r="I265" s="4">
        <f t="shared" si="0"/>
        <v>0</v>
      </c>
    </row>
    <row r="266" spans="2:9" x14ac:dyDescent="0.25">
      <c r="B266" s="45" t="str">
        <f>CONCATENATE("  ","Fond garantare salarii  ")</f>
        <v xml:space="preserve">  Fond garantare salarii  </v>
      </c>
      <c r="D266" s="38">
        <f>0</f>
        <v>0</v>
      </c>
      <c r="F266" s="4">
        <f>(F250*F257+F259)*D266</f>
        <v>0</v>
      </c>
      <c r="I266" s="4">
        <f t="shared" si="0"/>
        <v>0</v>
      </c>
    </row>
    <row r="267" spans="2:9" hidden="1" x14ac:dyDescent="0.25">
      <c r="B267" s="45" t="str">
        <f>CONCATENATE("  ","Chelt.tr.aprov.,depozit.")</f>
        <v xml:space="preserve">  Chelt.tr.aprov.,depozit.</v>
      </c>
      <c r="D267" s="38">
        <f>0</f>
        <v>0</v>
      </c>
      <c r="E267" s="4">
        <f>(E250+I255+I256)*E257*D267</f>
        <v>0</v>
      </c>
      <c r="I267" s="4">
        <f>E267</f>
        <v>0</v>
      </c>
    </row>
    <row r="268" spans="2:9" x14ac:dyDescent="0.25">
      <c r="B268" s="39" t="s">
        <v>163</v>
      </c>
      <c r="C268" s="40"/>
      <c r="D268" s="41"/>
      <c r="E268" s="44">
        <f>(E250+I255+I256)*E257+E267</f>
        <v>0</v>
      </c>
      <c r="F268" s="44">
        <f>F250*F257+F259+F260+F261+F262+F263+F264+F265+F266</f>
        <v>0</v>
      </c>
      <c r="G268" s="44">
        <f>G250*G257</f>
        <v>0</v>
      </c>
      <c r="H268" s="44">
        <f>($N$250*0+$O$250*0+$P$250*0)*1</f>
        <v>0</v>
      </c>
      <c r="I268" s="44">
        <f>SUM(E268:H268)</f>
        <v>0</v>
      </c>
    </row>
    <row r="269" spans="2:9" x14ac:dyDescent="0.25">
      <c r="B269" s="39" t="s">
        <v>164</v>
      </c>
      <c r="C269" s="40"/>
      <c r="D269" s="47">
        <f>0</f>
        <v>0</v>
      </c>
      <c r="E269" s="42" t="s">
        <v>165</v>
      </c>
      <c r="F269" s="42"/>
      <c r="G269" s="43"/>
      <c r="H269" s="32"/>
      <c r="I269" s="44">
        <f>I268*D269</f>
        <v>0</v>
      </c>
    </row>
    <row r="270" spans="2:9" x14ac:dyDescent="0.25">
      <c r="B270" s="39" t="s">
        <v>166</v>
      </c>
      <c r="C270" s="40"/>
      <c r="D270" s="47">
        <f>0</f>
        <v>0</v>
      </c>
      <c r="E270" s="42" t="s">
        <v>167</v>
      </c>
      <c r="F270" s="42"/>
      <c r="G270" s="43"/>
      <c r="H270" s="32"/>
      <c r="I270" s="44">
        <f>(I268+I269)*D270</f>
        <v>0</v>
      </c>
    </row>
    <row r="271" spans="2:9" hidden="1" x14ac:dyDescent="0.25">
      <c r="B271" s="37" t="s">
        <v>159</v>
      </c>
      <c r="D271" s="42" t="str">
        <f>CONCATENATE(TEXT(0,REPLACE("#.####",2,1,"."))," x")</f>
        <v>. x</v>
      </c>
      <c r="E271" s="4">
        <f>IF("G"="Nu",0*1,0)</f>
        <v>0</v>
      </c>
      <c r="I271" s="4">
        <f>E271*0</f>
        <v>0</v>
      </c>
    </row>
    <row r="272" spans="2:9" hidden="1" x14ac:dyDescent="0.25">
      <c r="B272" s="37" t="s">
        <v>160</v>
      </c>
      <c r="D272" s="38" t="str">
        <f>CONCATENATE(TEXT(0,REPLACE("#.####",2,1,"."))," x ",TEXT(0,REPLACE("#.####",2,1,"."))," x")</f>
        <v>. x . x</v>
      </c>
      <c r="E272" s="4">
        <f>IF("G"="Nu",0*1,0)</f>
        <v>0</v>
      </c>
      <c r="I272" s="4">
        <f>E272*0*0</f>
        <v>0</v>
      </c>
    </row>
    <row r="273" spans="1:9" x14ac:dyDescent="0.25">
      <c r="B273" s="39" t="s">
        <v>168</v>
      </c>
      <c r="C273" s="40"/>
      <c r="D273" s="49" t="s">
        <v>169</v>
      </c>
      <c r="E273" s="42"/>
      <c r="F273" s="42"/>
      <c r="G273" s="43"/>
      <c r="H273" s="32"/>
      <c r="I273" s="44">
        <f>I268+I269+I270+I271+I272</f>
        <v>0</v>
      </c>
    </row>
    <row r="274" spans="1:9" x14ac:dyDescent="0.25">
      <c r="B274" s="48"/>
      <c r="C274" s="40"/>
      <c r="D274" s="41"/>
      <c r="E274" s="42"/>
      <c r="F274" s="42"/>
      <c r="G274" s="43"/>
      <c r="H274" s="32"/>
      <c r="I274" s="44"/>
    </row>
    <row r="276" spans="1:9" x14ac:dyDescent="0.25">
      <c r="A276" s="51" t="s">
        <v>1699</v>
      </c>
    </row>
    <row r="277" spans="1:9" x14ac:dyDescent="0.25">
      <c r="A277" s="51" t="s">
        <v>1700</v>
      </c>
    </row>
  </sheetData>
  <mergeCells count="116">
    <mergeCell ref="A1:D1"/>
    <mergeCell ref="A2:I2"/>
    <mergeCell ref="A4:I4"/>
    <mergeCell ref="A5:I5"/>
    <mergeCell ref="A6:H6"/>
    <mergeCell ref="A15:G16"/>
    <mergeCell ref="A31:G32"/>
    <mergeCell ref="A33:G33"/>
    <mergeCell ref="A36:G37"/>
    <mergeCell ref="A38:G38"/>
    <mergeCell ref="A39:I39"/>
    <mergeCell ref="A42:G43"/>
    <mergeCell ref="A17:G17"/>
    <mergeCell ref="A20:G21"/>
    <mergeCell ref="A22:G22"/>
    <mergeCell ref="A25:G26"/>
    <mergeCell ref="A27:G27"/>
    <mergeCell ref="A28:I28"/>
    <mergeCell ref="A56:G56"/>
    <mergeCell ref="A57:I57"/>
    <mergeCell ref="A60:G61"/>
    <mergeCell ref="A62:G62"/>
    <mergeCell ref="A65:G66"/>
    <mergeCell ref="A67:G67"/>
    <mergeCell ref="A44:G44"/>
    <mergeCell ref="A45:I45"/>
    <mergeCell ref="A48:G49"/>
    <mergeCell ref="A50:G50"/>
    <mergeCell ref="A51:I51"/>
    <mergeCell ref="A54:G55"/>
    <mergeCell ref="A83:G83"/>
    <mergeCell ref="A84:I84"/>
    <mergeCell ref="A87:G88"/>
    <mergeCell ref="A89:G89"/>
    <mergeCell ref="A90:I90"/>
    <mergeCell ref="A93:G94"/>
    <mergeCell ref="A68:I68"/>
    <mergeCell ref="A71:G72"/>
    <mergeCell ref="A73:G73"/>
    <mergeCell ref="A76:G77"/>
    <mergeCell ref="A78:G78"/>
    <mergeCell ref="A81:G82"/>
    <mergeCell ref="A109:G110"/>
    <mergeCell ref="A111:G111"/>
    <mergeCell ref="A112:I112"/>
    <mergeCell ref="A115:G116"/>
    <mergeCell ref="A117:G117"/>
    <mergeCell ref="A118:I118"/>
    <mergeCell ref="A95:G95"/>
    <mergeCell ref="A98:G99"/>
    <mergeCell ref="A100:G100"/>
    <mergeCell ref="A103:G104"/>
    <mergeCell ref="A105:G105"/>
    <mergeCell ref="A106:I106"/>
    <mergeCell ref="A133:G134"/>
    <mergeCell ref="A135:G135"/>
    <mergeCell ref="A136:I136"/>
    <mergeCell ref="A139:G140"/>
    <mergeCell ref="A141:G141"/>
    <mergeCell ref="A142:I142"/>
    <mergeCell ref="A121:G122"/>
    <mergeCell ref="A123:G123"/>
    <mergeCell ref="A124:I124"/>
    <mergeCell ref="A127:G128"/>
    <mergeCell ref="A129:G129"/>
    <mergeCell ref="A130:I130"/>
    <mergeCell ref="A157:G158"/>
    <mergeCell ref="A159:G159"/>
    <mergeCell ref="A160:I160"/>
    <mergeCell ref="A163:G164"/>
    <mergeCell ref="A165:G165"/>
    <mergeCell ref="A166:I166"/>
    <mergeCell ref="A145:G146"/>
    <mergeCell ref="A147:G147"/>
    <mergeCell ref="A148:I148"/>
    <mergeCell ref="A151:G152"/>
    <mergeCell ref="A153:G153"/>
    <mergeCell ref="A154:I154"/>
    <mergeCell ref="A182:G182"/>
    <mergeCell ref="A183:I183"/>
    <mergeCell ref="A186:G187"/>
    <mergeCell ref="A188:G188"/>
    <mergeCell ref="A189:I189"/>
    <mergeCell ref="A192:G193"/>
    <mergeCell ref="A169:G170"/>
    <mergeCell ref="A171:G171"/>
    <mergeCell ref="A172:I172"/>
    <mergeCell ref="A175:G176"/>
    <mergeCell ref="A177:G177"/>
    <mergeCell ref="A180:G181"/>
    <mergeCell ref="A208:G209"/>
    <mergeCell ref="A210:G210"/>
    <mergeCell ref="A211:I211"/>
    <mergeCell ref="A214:G215"/>
    <mergeCell ref="A216:G216"/>
    <mergeCell ref="A219:G220"/>
    <mergeCell ref="A194:G194"/>
    <mergeCell ref="A195:I195"/>
    <mergeCell ref="A198:G199"/>
    <mergeCell ref="A200:G200"/>
    <mergeCell ref="A203:G204"/>
    <mergeCell ref="A205:G205"/>
    <mergeCell ref="A247:G248"/>
    <mergeCell ref="A249:G249"/>
    <mergeCell ref="A233:I233"/>
    <mergeCell ref="A236:G237"/>
    <mergeCell ref="A238:G238"/>
    <mergeCell ref="A239:I239"/>
    <mergeCell ref="A242:G243"/>
    <mergeCell ref="A244:G244"/>
    <mergeCell ref="A221:G221"/>
    <mergeCell ref="A224:G225"/>
    <mergeCell ref="A226:G226"/>
    <mergeCell ref="A227:I227"/>
    <mergeCell ref="A230:G231"/>
    <mergeCell ref="A232:G232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6" manualBreakCount="6">
    <brk id="45" max="16383" man="1"/>
    <brk id="90" max="16383" man="1"/>
    <brk id="130" max="16383" man="1"/>
    <brk id="172" max="16383" man="1"/>
    <brk id="216" max="16383" man="1"/>
    <brk id="27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61"/>
  <sheetViews>
    <sheetView topLeftCell="A10" workbookViewId="0">
      <selection activeCell="T58" sqref="T58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535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536</v>
      </c>
      <c r="D13" s="26" t="s">
        <v>76</v>
      </c>
      <c r="E13" s="27"/>
      <c r="F13" s="27"/>
      <c r="G13" s="28">
        <v>1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537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6" t="s">
        <v>538</v>
      </c>
      <c r="B17" s="57"/>
      <c r="C17" s="57"/>
      <c r="D17" s="57"/>
      <c r="E17" s="57"/>
      <c r="F17" s="57"/>
      <c r="G17" s="57"/>
      <c r="H17" s="35"/>
      <c r="I17" s="36"/>
    </row>
    <row r="18" spans="1:9" x14ac:dyDescent="0.25">
      <c r="A18" s="58" t="s">
        <v>539</v>
      </c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B19" s="2">
        <v>2</v>
      </c>
      <c r="C19" s="3" t="s">
        <v>540</v>
      </c>
      <c r="D19" s="5" t="s">
        <v>76</v>
      </c>
      <c r="G19" s="6">
        <v>1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54" t="s">
        <v>541</v>
      </c>
      <c r="B21" s="55"/>
      <c r="C21" s="55"/>
      <c r="D21" s="55"/>
      <c r="E21" s="55"/>
      <c r="F21" s="55"/>
      <c r="G21" s="55"/>
    </row>
    <row r="22" spans="1:9" x14ac:dyDescent="0.25">
      <c r="A22" s="55"/>
      <c r="B22" s="55"/>
      <c r="C22" s="55"/>
      <c r="D22" s="55"/>
      <c r="E22" s="55"/>
      <c r="F22" s="55"/>
      <c r="G22" s="55"/>
    </row>
    <row r="23" spans="1:9" x14ac:dyDescent="0.25">
      <c r="A23" s="52" t="s">
        <v>27</v>
      </c>
      <c r="B23" s="53"/>
      <c r="C23" s="53"/>
      <c r="D23" s="53"/>
      <c r="E23" s="53"/>
      <c r="F23" s="53"/>
      <c r="G23" s="53"/>
      <c r="H23" s="33"/>
      <c r="I23" s="34"/>
    </row>
    <row r="24" spans="1:9" x14ac:dyDescent="0.25">
      <c r="B24" s="2">
        <v>3</v>
      </c>
      <c r="C24" s="3" t="s">
        <v>152</v>
      </c>
      <c r="D24" s="5" t="s">
        <v>144</v>
      </c>
      <c r="G24" s="6">
        <v>0.36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54" t="s">
        <v>153</v>
      </c>
      <c r="B26" s="55"/>
      <c r="C26" s="55"/>
      <c r="D26" s="55"/>
      <c r="E26" s="55"/>
      <c r="F26" s="55"/>
      <c r="G26" s="55"/>
    </row>
    <row r="27" spans="1:9" x14ac:dyDescent="0.25">
      <c r="A27" s="55"/>
      <c r="B27" s="55"/>
      <c r="C27" s="55"/>
      <c r="D27" s="55"/>
      <c r="E27" s="55"/>
      <c r="F27" s="55"/>
      <c r="G27" s="55"/>
    </row>
    <row r="28" spans="1:9" x14ac:dyDescent="0.25">
      <c r="A28" s="52" t="s">
        <v>27</v>
      </c>
      <c r="B28" s="53"/>
      <c r="C28" s="53"/>
      <c r="D28" s="53"/>
      <c r="E28" s="53"/>
      <c r="F28" s="53"/>
      <c r="G28" s="53"/>
      <c r="H28" s="33"/>
      <c r="I28" s="34"/>
    </row>
    <row r="29" spans="1:9" x14ac:dyDescent="0.25">
      <c r="B29" s="2">
        <v>4</v>
      </c>
      <c r="C29" s="3" t="s">
        <v>424</v>
      </c>
      <c r="D29" s="5" t="s">
        <v>144</v>
      </c>
      <c r="G29" s="6">
        <v>0.45</v>
      </c>
    </row>
    <row r="30" spans="1:9" x14ac:dyDescent="0.25">
      <c r="D30" s="31" t="str">
        <f>SUBSTITUTE("Sp.mat: 0.00%",".",IF(VALUE("1.2")=1.2,".",","),2)</f>
        <v>Sp.mat: 0.00%</v>
      </c>
      <c r="F30" s="31" t="str">
        <f>SUBSTITUTE("Sp.man: 0.00%",".",IF(VALUE("1.2")=1.2,".",","),2)</f>
        <v>Sp.man: 0.00%</v>
      </c>
      <c r="G30" s="31" t="str">
        <f>SUBSTITUTE("Sp.uti: 0.00%",".",IF(VALUE("1.2")=1.2,".",","),2)</f>
        <v>Sp.uti: 0.00%</v>
      </c>
    </row>
    <row r="31" spans="1:9" x14ac:dyDescent="0.25">
      <c r="A31" s="54" t="s">
        <v>425</v>
      </c>
      <c r="B31" s="55"/>
      <c r="C31" s="55"/>
      <c r="D31" s="55"/>
      <c r="E31" s="55"/>
      <c r="F31" s="55"/>
      <c r="G31" s="55"/>
    </row>
    <row r="32" spans="1:9" x14ac:dyDescent="0.25">
      <c r="A32" s="55"/>
      <c r="B32" s="55"/>
      <c r="C32" s="55"/>
      <c r="D32" s="55"/>
      <c r="E32" s="55"/>
      <c r="F32" s="55"/>
      <c r="G32" s="55"/>
    </row>
    <row r="33" spans="1:19" x14ac:dyDescent="0.25">
      <c r="A33" s="52" t="s">
        <v>27</v>
      </c>
      <c r="B33" s="53"/>
      <c r="C33" s="53"/>
      <c r="D33" s="53"/>
      <c r="E33" s="53"/>
      <c r="F33" s="53"/>
      <c r="G33" s="53"/>
      <c r="H33" s="33"/>
      <c r="I33" s="34"/>
    </row>
    <row r="34" spans="1:19" x14ac:dyDescent="0.25">
      <c r="B34" s="37" t="s">
        <v>154</v>
      </c>
      <c r="E34" s="4">
        <f>SUMIF(J13:J33,"1",I13:I33)</f>
        <v>0</v>
      </c>
      <c r="F34" s="4">
        <f>SUMIF(J13:J33,"2",I13:I33)</f>
        <v>0</v>
      </c>
      <c r="G34" s="4">
        <f>SUMIF(J13:J33,"3",I13:I33)</f>
        <v>0</v>
      </c>
      <c r="H34" s="4">
        <f>SUMIF(J13:J33,"4",I13:I33)</f>
        <v>0</v>
      </c>
      <c r="I34" s="4">
        <f>SUMIF(J13:J33,"5",I13:I33)</f>
        <v>0</v>
      </c>
      <c r="K34" s="4">
        <f>SUMIF(J13:J33,"3",K13:K33)</f>
        <v>0</v>
      </c>
      <c r="L34" s="4">
        <f>SUMIF(J13:J33,"3",L13:L33)</f>
        <v>0</v>
      </c>
      <c r="M34" s="4">
        <f>SUMIF(J13:J33,"3",M13:M33)</f>
        <v>0</v>
      </c>
      <c r="N34" s="4">
        <f>SUMIF(J13:J33,"4",N13:N33)</f>
        <v>0</v>
      </c>
      <c r="O34" s="4">
        <f>SUMIF(J13:J33,"4",O13:O33)</f>
        <v>0</v>
      </c>
      <c r="P34" s="4">
        <f>SUMIF(J13:J33,"4",P13:P33)</f>
        <v>0</v>
      </c>
      <c r="Q34" s="4">
        <f>SUMIF(J13:J33,"4",Q13:Q33)</f>
        <v>0</v>
      </c>
      <c r="R34" s="4">
        <f>SUMIF(J13:J33,"4",R13:R33)</f>
        <v>0</v>
      </c>
      <c r="S34" s="4">
        <f>SUMIF(J13:J33,"4",S13:S33)</f>
        <v>0</v>
      </c>
    </row>
    <row r="35" spans="1:19" hidden="1" x14ac:dyDescent="0.25">
      <c r="B35" s="37" t="s">
        <v>155</v>
      </c>
    </row>
    <row r="36" spans="1:19" hidden="1" x14ac:dyDescent="0.25">
      <c r="B36" s="37" t="s">
        <v>156</v>
      </c>
      <c r="G36" s="4">
        <f>$K$34*1</f>
        <v>0</v>
      </c>
    </row>
    <row r="37" spans="1:19" hidden="1" x14ac:dyDescent="0.25">
      <c r="B37" s="37" t="s">
        <v>157</v>
      </c>
      <c r="G37" s="4">
        <f>$L$34*1</f>
        <v>0</v>
      </c>
    </row>
    <row r="38" spans="1:19" hidden="1" x14ac:dyDescent="0.25">
      <c r="B38" s="37" t="s">
        <v>158</v>
      </c>
      <c r="G38" s="4">
        <f>G34-G36-G37</f>
        <v>0</v>
      </c>
    </row>
    <row r="39" spans="1:19" hidden="1" x14ac:dyDescent="0.25">
      <c r="B39" s="37" t="s">
        <v>159</v>
      </c>
      <c r="E39" s="4">
        <f>IF("G"="Nu",0*1,0)</f>
        <v>0</v>
      </c>
      <c r="I39" s="4">
        <f>E39</f>
        <v>0</v>
      </c>
    </row>
    <row r="40" spans="1:19" hidden="1" x14ac:dyDescent="0.25">
      <c r="B40" s="37" t="s">
        <v>160</v>
      </c>
      <c r="D40" s="38" t="str">
        <f>CONCATENATE(TEXT(0,REPLACE("#.####",2,1,"."))," x")</f>
        <v>. x</v>
      </c>
      <c r="E40" s="4">
        <f>IF("G"="Nu",0*1,0)</f>
        <v>0</v>
      </c>
      <c r="I40" s="4">
        <f>E40*0</f>
        <v>0</v>
      </c>
    </row>
    <row r="41" spans="1:19" x14ac:dyDescent="0.25">
      <c r="B41" s="37" t="s">
        <v>161</v>
      </c>
      <c r="E41" s="4">
        <f>0</f>
        <v>0</v>
      </c>
      <c r="F41" s="4">
        <f>0</f>
        <v>0</v>
      </c>
      <c r="G41" s="4">
        <f>0</f>
        <v>0</v>
      </c>
      <c r="H41" s="4">
        <f>IF(H34=0,1,H52/H34)</f>
        <v>1</v>
      </c>
    </row>
    <row r="42" spans="1:19" x14ac:dyDescent="0.25">
      <c r="B42" s="39" t="s">
        <v>162</v>
      </c>
      <c r="C42" s="40"/>
      <c r="D42" s="41"/>
      <c r="E42" s="42"/>
      <c r="F42" s="42"/>
      <c r="G42" s="43"/>
      <c r="H42" s="32"/>
      <c r="I42" s="44"/>
    </row>
    <row r="43" spans="1:19" hidden="1" x14ac:dyDescent="0.25">
      <c r="B43" s="45" t="str">
        <f>CONCATENATE("  ","Impozit manopera        ")</f>
        <v xml:space="preserve">  Impozit manopera        </v>
      </c>
      <c r="D43" s="38">
        <f>0</f>
        <v>0</v>
      </c>
      <c r="F43" s="4">
        <f>F34*F41*D43</f>
        <v>0</v>
      </c>
      <c r="I43" s="46">
        <f t="shared" ref="I43:I50" si="0">F43</f>
        <v>0</v>
      </c>
    </row>
    <row r="44" spans="1:19" x14ac:dyDescent="0.25">
      <c r="B44" s="45" t="str">
        <f>CONCATENATE("  ","C.A.S.                  ")</f>
        <v xml:space="preserve">  C.A.S.                  </v>
      </c>
      <c r="D44" s="38">
        <f>0</f>
        <v>0</v>
      </c>
      <c r="F44" s="4">
        <f>(F34*F41+F43)*D44</f>
        <v>0</v>
      </c>
      <c r="I44" s="4">
        <f t="shared" si="0"/>
        <v>0</v>
      </c>
    </row>
    <row r="45" spans="1:19" x14ac:dyDescent="0.25">
      <c r="B45" s="45" t="str">
        <f>CONCATENATE("  ","C.A.S.S.                ")</f>
        <v xml:space="preserve">  C.A.S.S.                </v>
      </c>
      <c r="D45" s="38">
        <f>0</f>
        <v>0</v>
      </c>
      <c r="F45" s="4">
        <f>(F34*F41+F43)*D45</f>
        <v>0</v>
      </c>
      <c r="I45" s="4">
        <f t="shared" si="0"/>
        <v>0</v>
      </c>
    </row>
    <row r="46" spans="1:19" x14ac:dyDescent="0.25">
      <c r="B46" s="45" t="str">
        <f>CONCATENATE("  ","Aj.somaj                ")</f>
        <v xml:space="preserve">  Aj.somaj                </v>
      </c>
      <c r="D46" s="38">
        <f>0</f>
        <v>0</v>
      </c>
      <c r="F46" s="4">
        <f>(F34*F41+F43)*D46</f>
        <v>0</v>
      </c>
      <c r="I46" s="4">
        <f t="shared" si="0"/>
        <v>0</v>
      </c>
    </row>
    <row r="47" spans="1:19" x14ac:dyDescent="0.25">
      <c r="B47" s="45" t="str">
        <f>CONCATENATE("  ","Acc. munca, boli profes.")</f>
        <v xml:space="preserve">  Acc. munca, boli profes.</v>
      </c>
      <c r="D47" s="38">
        <f>0</f>
        <v>0</v>
      </c>
      <c r="F47" s="4">
        <f>(F34*F41+F43)*D47</f>
        <v>0</v>
      </c>
      <c r="I47" s="4">
        <f t="shared" si="0"/>
        <v>0</v>
      </c>
    </row>
    <row r="48" spans="1:19" x14ac:dyDescent="0.25">
      <c r="B48" s="45" t="str">
        <f>CONCATENATE("  ","Contr.Concedii Medicale ")</f>
        <v xml:space="preserve">  Contr.Concedii Medicale </v>
      </c>
      <c r="D48" s="38">
        <f>0</f>
        <v>0</v>
      </c>
      <c r="F48" s="4">
        <f>(F34*F41+F43)*D48</f>
        <v>0</v>
      </c>
      <c r="I48" s="4">
        <f t="shared" si="0"/>
        <v>0</v>
      </c>
    </row>
    <row r="49" spans="1:9" x14ac:dyDescent="0.25">
      <c r="B49" s="45" t="str">
        <f>CONCATENATE("  ","Comision ITM            ")</f>
        <v xml:space="preserve">  Comision ITM            </v>
      </c>
      <c r="D49" s="38">
        <f>0</f>
        <v>0</v>
      </c>
      <c r="F49" s="4">
        <f>(F34*F41+F43)*D49</f>
        <v>0</v>
      </c>
      <c r="I49" s="4">
        <f t="shared" si="0"/>
        <v>0</v>
      </c>
    </row>
    <row r="50" spans="1:9" x14ac:dyDescent="0.25">
      <c r="B50" s="45" t="str">
        <f>CONCATENATE("  ","Fond garantare salarii  ")</f>
        <v xml:space="preserve">  Fond garantare salarii  </v>
      </c>
      <c r="D50" s="38">
        <f>0</f>
        <v>0</v>
      </c>
      <c r="F50" s="4">
        <f>(F34*F41+F43)*D50</f>
        <v>0</v>
      </c>
      <c r="I50" s="4">
        <f t="shared" si="0"/>
        <v>0</v>
      </c>
    </row>
    <row r="51" spans="1:9" hidden="1" x14ac:dyDescent="0.25">
      <c r="B51" s="45" t="str">
        <f>CONCATENATE("  ","Chelt.tr.aprov.,depozit.")</f>
        <v xml:space="preserve">  Chelt.tr.aprov.,depozit.</v>
      </c>
      <c r="D51" s="38">
        <f>0</f>
        <v>0</v>
      </c>
      <c r="E51" s="4">
        <f>(E34+I39+I40)*E41*D51</f>
        <v>0</v>
      </c>
      <c r="I51" s="4">
        <f>E51</f>
        <v>0</v>
      </c>
    </row>
    <row r="52" spans="1:9" x14ac:dyDescent="0.25">
      <c r="B52" s="39" t="s">
        <v>163</v>
      </c>
      <c r="C52" s="40"/>
      <c r="D52" s="41"/>
      <c r="E52" s="44">
        <f>(E34+I39+I40)*E41+E51</f>
        <v>0</v>
      </c>
      <c r="F52" s="44">
        <f>F34*F41+F43+F44+F45+F46+F47+F48+F49+F50</f>
        <v>0</v>
      </c>
      <c r="G52" s="44">
        <f>G34*G41</f>
        <v>0</v>
      </c>
      <c r="H52" s="44">
        <f>($N$34*0+$O$34*0+$P$34*0)*1</f>
        <v>0</v>
      </c>
      <c r="I52" s="44">
        <f>SUM(E52:H52)</f>
        <v>0</v>
      </c>
    </row>
    <row r="53" spans="1:9" x14ac:dyDescent="0.25">
      <c r="B53" s="39" t="s">
        <v>164</v>
      </c>
      <c r="C53" s="40"/>
      <c r="D53" s="47">
        <f>0</f>
        <v>0</v>
      </c>
      <c r="E53" s="42" t="s">
        <v>165</v>
      </c>
      <c r="F53" s="42"/>
      <c r="G53" s="43"/>
      <c r="H53" s="32"/>
      <c r="I53" s="44">
        <f>I52*D53</f>
        <v>0</v>
      </c>
    </row>
    <row r="54" spans="1:9" x14ac:dyDescent="0.25">
      <c r="B54" s="39" t="s">
        <v>166</v>
      </c>
      <c r="C54" s="40"/>
      <c r="D54" s="47">
        <f>0</f>
        <v>0</v>
      </c>
      <c r="E54" s="42" t="s">
        <v>167</v>
      </c>
      <c r="F54" s="42"/>
      <c r="G54" s="43"/>
      <c r="H54" s="32"/>
      <c r="I54" s="44">
        <f>(I52+I53)*D54</f>
        <v>0</v>
      </c>
    </row>
    <row r="55" spans="1:9" hidden="1" x14ac:dyDescent="0.25">
      <c r="B55" s="37" t="s">
        <v>159</v>
      </c>
      <c r="D55" s="42" t="str">
        <f>CONCATENATE(TEXT(0,REPLACE("#.####",2,1,"."))," x")</f>
        <v>. x</v>
      </c>
      <c r="E55" s="4">
        <f>IF("G"="Nu",0*1,0)</f>
        <v>0</v>
      </c>
      <c r="I55" s="4">
        <f>E55*0</f>
        <v>0</v>
      </c>
    </row>
    <row r="56" spans="1:9" hidden="1" x14ac:dyDescent="0.25">
      <c r="B56" s="37" t="s">
        <v>160</v>
      </c>
      <c r="D56" s="38" t="str">
        <f>CONCATENATE(TEXT(0,REPLACE("#.####",2,1,"."))," x ",TEXT(0,REPLACE("#.####",2,1,"."))," x")</f>
        <v>. x . x</v>
      </c>
      <c r="E56" s="4">
        <f>IF("G"="Nu",0*1,0)</f>
        <v>0</v>
      </c>
      <c r="I56" s="4">
        <f>E56*0*0</f>
        <v>0</v>
      </c>
    </row>
    <row r="57" spans="1:9" x14ac:dyDescent="0.25">
      <c r="B57" s="39" t="s">
        <v>168</v>
      </c>
      <c r="C57" s="40"/>
      <c r="D57" s="49" t="s">
        <v>169</v>
      </c>
      <c r="E57" s="42"/>
      <c r="F57" s="42"/>
      <c r="G57" s="43"/>
      <c r="H57" s="32"/>
      <c r="I57" s="44">
        <f>I52+I53+I54+I55+I56</f>
        <v>0</v>
      </c>
    </row>
    <row r="58" spans="1:9" x14ac:dyDescent="0.25">
      <c r="B58" s="48"/>
      <c r="C58" s="40"/>
      <c r="D58" s="41"/>
      <c r="E58" s="42"/>
      <c r="F58" s="42"/>
      <c r="G58" s="43"/>
      <c r="H58" s="32"/>
      <c r="I58" s="44"/>
    </row>
    <row r="60" spans="1:9" x14ac:dyDescent="0.25">
      <c r="A60" s="51" t="s">
        <v>1699</v>
      </c>
    </row>
    <row r="61" spans="1:9" x14ac:dyDescent="0.25">
      <c r="A61" s="51" t="s">
        <v>1700</v>
      </c>
    </row>
  </sheetData>
  <mergeCells count="14">
    <mergeCell ref="A15:G16"/>
    <mergeCell ref="A1:D1"/>
    <mergeCell ref="A2:I2"/>
    <mergeCell ref="A4:I4"/>
    <mergeCell ref="A5:I5"/>
    <mergeCell ref="A6:H6"/>
    <mergeCell ref="A31:G32"/>
    <mergeCell ref="A33:G33"/>
    <mergeCell ref="A17:G17"/>
    <mergeCell ref="A18:I18"/>
    <mergeCell ref="A21:G22"/>
    <mergeCell ref="A23:G23"/>
    <mergeCell ref="A26:G27"/>
    <mergeCell ref="A28:G28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7"/>
  <sheetViews>
    <sheetView workbookViewId="0">
      <selection activeCell="G14" sqref="G14"/>
    </sheetView>
  </sheetViews>
  <sheetFormatPr defaultRowHeight="15" x14ac:dyDescent="0.25"/>
  <cols>
    <col min="1" max="1" width="6.7109375" style="66" customWidth="1"/>
    <col min="2" max="2" width="20.7109375" style="65" customWidth="1"/>
    <col min="3" max="3" width="8.7109375" style="64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63" customWidth="1"/>
    <col min="8" max="15" width="0" hidden="1" customWidth="1"/>
  </cols>
  <sheetData>
    <row r="1" spans="1:9" ht="24.75" customHeight="1" x14ac:dyDescent="0.25">
      <c r="A1" s="60" t="s">
        <v>1730</v>
      </c>
      <c r="B1" s="81"/>
      <c r="C1" s="81"/>
    </row>
    <row r="2" spans="1:9" x14ac:dyDescent="0.25">
      <c r="A2" s="61" t="s">
        <v>1</v>
      </c>
      <c r="B2" s="81"/>
      <c r="C2" s="81"/>
      <c r="D2" s="81"/>
      <c r="E2" s="81"/>
      <c r="F2" s="81"/>
      <c r="G2" s="81"/>
    </row>
    <row r="3" spans="1:9" x14ac:dyDescent="0.25">
      <c r="A3" s="8" t="s">
        <v>2</v>
      </c>
    </row>
    <row r="4" spans="1:9" ht="65.25" customHeight="1" x14ac:dyDescent="0.25">
      <c r="A4" s="62" t="s">
        <v>1729</v>
      </c>
      <c r="B4" s="81"/>
      <c r="C4" s="81"/>
      <c r="D4" s="81"/>
      <c r="E4" s="81"/>
      <c r="F4" s="81"/>
      <c r="G4" s="81"/>
    </row>
    <row r="5" spans="1:9" x14ac:dyDescent="0.25">
      <c r="A5" s="61" t="s">
        <v>4</v>
      </c>
      <c r="B5" s="81"/>
      <c r="C5" s="81"/>
      <c r="D5" s="81"/>
      <c r="E5" s="81"/>
      <c r="F5" s="81"/>
      <c r="G5" s="81"/>
    </row>
    <row r="6" spans="1:9" ht="15.75" thickBot="1" x14ac:dyDescent="0.3">
      <c r="A6" s="61" t="s">
        <v>535</v>
      </c>
      <c r="B6" s="81"/>
      <c r="C6" s="81"/>
      <c r="D6" s="81"/>
      <c r="E6" s="81"/>
      <c r="F6" s="81"/>
      <c r="G6" s="63" t="s">
        <v>5</v>
      </c>
    </row>
    <row r="7" spans="1:9" x14ac:dyDescent="0.25">
      <c r="A7" s="80" t="s">
        <v>7</v>
      </c>
      <c r="B7" s="79" t="s">
        <v>1728</v>
      </c>
      <c r="C7" s="78" t="s">
        <v>9</v>
      </c>
      <c r="D7" s="21" t="s">
        <v>10</v>
      </c>
      <c r="E7" s="22" t="s">
        <v>11</v>
      </c>
      <c r="F7" s="23" t="s">
        <v>1727</v>
      </c>
      <c r="G7" s="77" t="s">
        <v>1726</v>
      </c>
    </row>
    <row r="8" spans="1:9" x14ac:dyDescent="0.25">
      <c r="A8" s="76" t="s">
        <v>13</v>
      </c>
      <c r="B8" s="75" t="s">
        <v>1725</v>
      </c>
      <c r="C8" s="74"/>
      <c r="D8" s="13"/>
      <c r="E8" s="14"/>
      <c r="F8" s="15" t="s">
        <v>1724</v>
      </c>
      <c r="G8" s="73" t="s">
        <v>1723</v>
      </c>
    </row>
    <row r="9" spans="1:9" ht="15.75" thickBot="1" x14ac:dyDescent="0.3">
      <c r="A9" s="76"/>
      <c r="B9" s="75" t="s">
        <v>1722</v>
      </c>
      <c r="C9" s="74"/>
      <c r="D9" s="13"/>
      <c r="E9" s="14"/>
      <c r="F9" s="15"/>
      <c r="G9" s="73"/>
    </row>
    <row r="10" spans="1:9" x14ac:dyDescent="0.25">
      <c r="A10" s="72"/>
      <c r="B10" s="71" t="s">
        <v>1721</v>
      </c>
      <c r="C10" s="70"/>
      <c r="D10" s="28"/>
      <c r="E10" s="29"/>
      <c r="F10" s="30"/>
      <c r="G10" s="68"/>
    </row>
    <row r="11" spans="1:9" x14ac:dyDescent="0.25">
      <c r="B11" s="65" t="s">
        <v>1733</v>
      </c>
      <c r="C11" s="64" t="s">
        <v>76</v>
      </c>
      <c r="D11" s="6">
        <v>1</v>
      </c>
      <c r="G11" s="63" t="s">
        <v>1732</v>
      </c>
    </row>
    <row r="12" spans="1:9" ht="15.75" thickBot="1" x14ac:dyDescent="0.3">
      <c r="B12" s="65" t="s">
        <v>1731</v>
      </c>
    </row>
    <row r="13" spans="1:9" x14ac:dyDescent="0.25">
      <c r="A13" s="72"/>
      <c r="B13" s="71"/>
      <c r="C13" s="70"/>
      <c r="D13" s="28"/>
      <c r="E13" s="69" t="s">
        <v>1702</v>
      </c>
      <c r="F13" s="30"/>
      <c r="G13" s="68"/>
    </row>
    <row r="14" spans="1:9" x14ac:dyDescent="0.25">
      <c r="E14" s="7" t="s">
        <v>1701</v>
      </c>
      <c r="I14">
        <v>1</v>
      </c>
    </row>
    <row r="16" spans="1:9" x14ac:dyDescent="0.25">
      <c r="A16" s="67" t="s">
        <v>1699</v>
      </c>
    </row>
    <row r="17" spans="1:1" x14ac:dyDescent="0.25">
      <c r="A17" s="67" t="s">
        <v>1700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110"/>
  <sheetViews>
    <sheetView topLeftCell="A74" workbookViewId="0">
      <selection activeCell="T107" sqref="T10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542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543</v>
      </c>
      <c r="D13" s="26" t="s">
        <v>52</v>
      </c>
      <c r="E13" s="27"/>
      <c r="F13" s="27"/>
      <c r="G13" s="28">
        <v>54</v>
      </c>
      <c r="H13" s="29"/>
      <c r="I13" s="30"/>
    </row>
    <row r="14" spans="1:10" x14ac:dyDescent="0.25">
      <c r="D14" s="31" t="str">
        <f>SUBSTITUTE("Sp.mat: -100.00%",".",IF(VALUE("1.2")=1.2,".",","),2)</f>
        <v>Sp.mat: -100.00%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544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195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545</v>
      </c>
      <c r="D18" s="5" t="s">
        <v>52</v>
      </c>
      <c r="G18" s="6">
        <v>54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546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547</v>
      </c>
      <c r="D23" s="5" t="s">
        <v>76</v>
      </c>
      <c r="G23" s="6">
        <v>4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548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27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549</v>
      </c>
      <c r="D28" s="5" t="s">
        <v>76</v>
      </c>
      <c r="G28" s="6">
        <v>26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550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9" x14ac:dyDescent="0.25">
      <c r="B33" s="2">
        <v>5</v>
      </c>
      <c r="C33" s="3" t="s">
        <v>551</v>
      </c>
      <c r="D33" s="5" t="s">
        <v>76</v>
      </c>
      <c r="G33" s="6">
        <v>20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4" t="s">
        <v>552</v>
      </c>
      <c r="B35" s="55"/>
      <c r="C35" s="55"/>
      <c r="D35" s="55"/>
      <c r="E35" s="55"/>
      <c r="F35" s="55"/>
      <c r="G35" s="55"/>
    </row>
    <row r="36" spans="1:9" x14ac:dyDescent="0.25">
      <c r="A36" s="55"/>
      <c r="B36" s="55"/>
      <c r="C36" s="55"/>
      <c r="D36" s="55"/>
      <c r="E36" s="55"/>
      <c r="F36" s="55"/>
      <c r="G36" s="55"/>
    </row>
    <row r="37" spans="1: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9" x14ac:dyDescent="0.25">
      <c r="B38" s="2">
        <v>6</v>
      </c>
      <c r="C38" s="3" t="s">
        <v>553</v>
      </c>
      <c r="D38" s="5" t="s">
        <v>76</v>
      </c>
      <c r="G38" s="6">
        <v>2</v>
      </c>
    </row>
    <row r="39" spans="1:9" x14ac:dyDescent="0.25">
      <c r="D39" s="31" t="str">
        <f>SUBSTITUTE("Sp.mat: -100.00%",".",IF(VALUE("1.2")=1.2,".",","),2)</f>
        <v>Sp.mat: -100.00%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4" t="s">
        <v>554</v>
      </c>
      <c r="B40" s="55"/>
      <c r="C40" s="55"/>
      <c r="D40" s="55"/>
      <c r="E40" s="55"/>
      <c r="F40" s="55"/>
      <c r="G40" s="55"/>
    </row>
    <row r="41" spans="1:9" x14ac:dyDescent="0.25">
      <c r="A41" s="55"/>
      <c r="B41" s="55"/>
      <c r="C41" s="55"/>
      <c r="D41" s="55"/>
      <c r="E41" s="55"/>
      <c r="F41" s="55"/>
      <c r="G41" s="55"/>
    </row>
    <row r="42" spans="1:9" x14ac:dyDescent="0.25">
      <c r="A42" s="52" t="s">
        <v>195</v>
      </c>
      <c r="B42" s="53"/>
      <c r="C42" s="53"/>
      <c r="D42" s="53"/>
      <c r="E42" s="53"/>
      <c r="F42" s="53"/>
      <c r="G42" s="53"/>
      <c r="H42" s="33"/>
      <c r="I42" s="34"/>
    </row>
    <row r="43" spans="1:9" x14ac:dyDescent="0.25">
      <c r="B43" s="2">
        <v>7</v>
      </c>
      <c r="C43" s="3" t="s">
        <v>555</v>
      </c>
      <c r="D43" s="5" t="s">
        <v>556</v>
      </c>
      <c r="G43" s="6">
        <v>2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4" t="s">
        <v>557</v>
      </c>
      <c r="B45" s="55"/>
      <c r="C45" s="55"/>
      <c r="D45" s="55"/>
      <c r="E45" s="55"/>
      <c r="F45" s="55"/>
      <c r="G45" s="55"/>
    </row>
    <row r="46" spans="1:9" x14ac:dyDescent="0.25">
      <c r="A46" s="55"/>
      <c r="B46" s="55"/>
      <c r="C46" s="55"/>
      <c r="D46" s="55"/>
      <c r="E46" s="55"/>
      <c r="F46" s="55"/>
      <c r="G46" s="55"/>
    </row>
    <row r="47" spans="1: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9" x14ac:dyDescent="0.25">
      <c r="B48" s="2">
        <v>8</v>
      </c>
      <c r="C48" s="3" t="s">
        <v>558</v>
      </c>
      <c r="D48" s="5" t="s">
        <v>76</v>
      </c>
      <c r="G48" s="6">
        <v>2</v>
      </c>
    </row>
    <row r="49" spans="1:9" x14ac:dyDescent="0.25">
      <c r="D49" s="31" t="str">
        <f>SUBSTITUTE("Sp.mat: -100.00%",".",IF(VALUE("1.2")=1.2,".",","),2)</f>
        <v>Sp.mat: -100.00%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4" t="s">
        <v>559</v>
      </c>
      <c r="B50" s="55"/>
      <c r="C50" s="55"/>
      <c r="D50" s="55"/>
      <c r="E50" s="55"/>
      <c r="F50" s="55"/>
      <c r="G50" s="55"/>
    </row>
    <row r="51" spans="1:9" x14ac:dyDescent="0.25">
      <c r="A51" s="55"/>
      <c r="B51" s="55"/>
      <c r="C51" s="55"/>
      <c r="D51" s="55"/>
      <c r="E51" s="55"/>
      <c r="F51" s="55"/>
      <c r="G51" s="55"/>
    </row>
    <row r="52" spans="1:9" x14ac:dyDescent="0.25">
      <c r="A52" s="52" t="s">
        <v>195</v>
      </c>
      <c r="B52" s="53"/>
      <c r="C52" s="53"/>
      <c r="D52" s="53"/>
      <c r="E52" s="53"/>
      <c r="F52" s="53"/>
      <c r="G52" s="53"/>
      <c r="H52" s="33"/>
      <c r="I52" s="34"/>
    </row>
    <row r="53" spans="1:9" x14ac:dyDescent="0.25">
      <c r="B53" s="2">
        <v>9</v>
      </c>
      <c r="C53" s="3" t="s">
        <v>560</v>
      </c>
      <c r="D53" s="5" t="s">
        <v>76</v>
      </c>
      <c r="G53" s="6">
        <v>2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54" t="s">
        <v>561</v>
      </c>
      <c r="B55" s="55"/>
      <c r="C55" s="55"/>
      <c r="D55" s="55"/>
      <c r="E55" s="55"/>
      <c r="F55" s="55"/>
      <c r="G55" s="55"/>
    </row>
    <row r="56" spans="1:9" x14ac:dyDescent="0.25">
      <c r="A56" s="55"/>
      <c r="B56" s="55"/>
      <c r="C56" s="55"/>
      <c r="D56" s="55"/>
      <c r="E56" s="55"/>
      <c r="F56" s="55"/>
      <c r="G56" s="55"/>
    </row>
    <row r="57" spans="1:9" x14ac:dyDescent="0.25">
      <c r="A57" s="52" t="s">
        <v>27</v>
      </c>
      <c r="B57" s="53"/>
      <c r="C57" s="53"/>
      <c r="D57" s="53"/>
      <c r="E57" s="53"/>
      <c r="F57" s="53"/>
      <c r="G57" s="53"/>
      <c r="H57" s="33"/>
      <c r="I57" s="34"/>
    </row>
    <row r="58" spans="1:9" x14ac:dyDescent="0.25">
      <c r="B58" s="2">
        <v>10</v>
      </c>
      <c r="C58" s="3" t="s">
        <v>562</v>
      </c>
      <c r="D58" s="5" t="s">
        <v>52</v>
      </c>
      <c r="G58" s="6">
        <v>300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54" t="s">
        <v>563</v>
      </c>
      <c r="B60" s="55"/>
      <c r="C60" s="55"/>
      <c r="D60" s="55"/>
      <c r="E60" s="55"/>
      <c r="F60" s="55"/>
      <c r="G60" s="55"/>
    </row>
    <row r="61" spans="1:9" x14ac:dyDescent="0.25">
      <c r="A61" s="55"/>
      <c r="B61" s="55"/>
      <c r="C61" s="55"/>
      <c r="D61" s="55"/>
      <c r="E61" s="55"/>
      <c r="F61" s="55"/>
      <c r="G61" s="55"/>
    </row>
    <row r="62" spans="1:9" x14ac:dyDescent="0.25">
      <c r="A62" s="52" t="s">
        <v>27</v>
      </c>
      <c r="B62" s="53"/>
      <c r="C62" s="53"/>
      <c r="D62" s="53"/>
      <c r="E62" s="53"/>
      <c r="F62" s="53"/>
      <c r="G62" s="53"/>
      <c r="H62" s="33"/>
      <c r="I62" s="34"/>
    </row>
    <row r="63" spans="1:9" x14ac:dyDescent="0.25">
      <c r="B63" s="2">
        <v>11</v>
      </c>
      <c r="C63" s="3" t="s">
        <v>564</v>
      </c>
      <c r="D63" s="5" t="s">
        <v>76</v>
      </c>
      <c r="G63" s="6">
        <v>2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54" t="s">
        <v>565</v>
      </c>
      <c r="B65" s="55"/>
      <c r="C65" s="55"/>
      <c r="D65" s="55"/>
      <c r="E65" s="55"/>
      <c r="F65" s="55"/>
      <c r="G65" s="55"/>
    </row>
    <row r="66" spans="1:9" x14ac:dyDescent="0.25">
      <c r="A66" s="55"/>
      <c r="B66" s="55"/>
      <c r="C66" s="55"/>
      <c r="D66" s="55"/>
      <c r="E66" s="55"/>
      <c r="F66" s="55"/>
      <c r="G66" s="55"/>
    </row>
    <row r="67" spans="1:9" x14ac:dyDescent="0.25">
      <c r="A67" s="52" t="s">
        <v>27</v>
      </c>
      <c r="B67" s="53"/>
      <c r="C67" s="53"/>
      <c r="D67" s="53"/>
      <c r="E67" s="53"/>
      <c r="F67" s="53"/>
      <c r="G67" s="53"/>
      <c r="H67" s="33"/>
      <c r="I67" s="34"/>
    </row>
    <row r="68" spans="1:9" x14ac:dyDescent="0.25">
      <c r="B68" s="2">
        <v>12</v>
      </c>
      <c r="C68" s="3" t="s">
        <v>566</v>
      </c>
      <c r="D68" s="5" t="s">
        <v>76</v>
      </c>
      <c r="G68" s="6">
        <v>20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54" t="s">
        <v>567</v>
      </c>
      <c r="B70" s="55"/>
      <c r="C70" s="55"/>
      <c r="D70" s="55"/>
      <c r="E70" s="55"/>
      <c r="F70" s="55"/>
      <c r="G70" s="55"/>
    </row>
    <row r="71" spans="1:9" x14ac:dyDescent="0.25">
      <c r="A71" s="55"/>
      <c r="B71" s="55"/>
      <c r="C71" s="55"/>
      <c r="D71" s="55"/>
      <c r="E71" s="55"/>
      <c r="F71" s="55"/>
      <c r="G71" s="55"/>
    </row>
    <row r="72" spans="1:9" x14ac:dyDescent="0.25">
      <c r="A72" s="52" t="s">
        <v>27</v>
      </c>
      <c r="B72" s="53"/>
      <c r="C72" s="53"/>
      <c r="D72" s="53"/>
      <c r="E72" s="53"/>
      <c r="F72" s="53"/>
      <c r="G72" s="53"/>
      <c r="H72" s="33"/>
      <c r="I72" s="34"/>
    </row>
    <row r="73" spans="1:9" x14ac:dyDescent="0.25">
      <c r="B73" s="2">
        <v>13</v>
      </c>
      <c r="C73" s="3" t="s">
        <v>568</v>
      </c>
      <c r="D73" s="5" t="s">
        <v>52</v>
      </c>
      <c r="G73" s="6">
        <v>54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54" t="s">
        <v>569</v>
      </c>
      <c r="B75" s="55"/>
      <c r="C75" s="55"/>
      <c r="D75" s="55"/>
      <c r="E75" s="55"/>
      <c r="F75" s="55"/>
      <c r="G75" s="55"/>
    </row>
    <row r="76" spans="1:9" x14ac:dyDescent="0.25">
      <c r="A76" s="55"/>
      <c r="B76" s="55"/>
      <c r="C76" s="55"/>
      <c r="D76" s="55"/>
      <c r="E76" s="55"/>
      <c r="F76" s="55"/>
      <c r="G76" s="55"/>
    </row>
    <row r="77" spans="1:9" x14ac:dyDescent="0.25">
      <c r="A77" s="52" t="s">
        <v>27</v>
      </c>
      <c r="B77" s="53"/>
      <c r="C77" s="53"/>
      <c r="D77" s="53"/>
      <c r="E77" s="53"/>
      <c r="F77" s="53"/>
      <c r="G77" s="53"/>
      <c r="H77" s="33"/>
      <c r="I77" s="34"/>
    </row>
    <row r="78" spans="1:9" x14ac:dyDescent="0.25">
      <c r="B78" s="2">
        <v>14</v>
      </c>
      <c r="C78" s="3" t="s">
        <v>570</v>
      </c>
      <c r="D78" s="5" t="s">
        <v>144</v>
      </c>
      <c r="G78" s="6">
        <v>0.5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54" t="s">
        <v>571</v>
      </c>
      <c r="B80" s="55"/>
      <c r="C80" s="55"/>
      <c r="D80" s="55"/>
      <c r="E80" s="55"/>
      <c r="F80" s="55"/>
      <c r="G80" s="55"/>
    </row>
    <row r="81" spans="1:19" x14ac:dyDescent="0.25">
      <c r="A81" s="55"/>
      <c r="B81" s="55"/>
      <c r="C81" s="55"/>
      <c r="D81" s="55"/>
      <c r="E81" s="55"/>
      <c r="F81" s="55"/>
      <c r="G81" s="55"/>
    </row>
    <row r="82" spans="1:19" x14ac:dyDescent="0.25">
      <c r="A82" s="52" t="s">
        <v>27</v>
      </c>
      <c r="B82" s="53"/>
      <c r="C82" s="53"/>
      <c r="D82" s="53"/>
      <c r="E82" s="53"/>
      <c r="F82" s="53"/>
      <c r="G82" s="53"/>
      <c r="H82" s="33"/>
      <c r="I82" s="34"/>
    </row>
    <row r="83" spans="1:19" x14ac:dyDescent="0.25">
      <c r="B83" s="37" t="s">
        <v>154</v>
      </c>
      <c r="E83" s="4">
        <f>SUMIF(J13:J82,"1",I13:I82)</f>
        <v>0</v>
      </c>
      <c r="F83" s="4">
        <f>SUMIF(J13:J82,"2",I13:I82)</f>
        <v>0</v>
      </c>
      <c r="G83" s="4">
        <f>SUMIF(J13:J82,"3",I13:I82)</f>
        <v>0</v>
      </c>
      <c r="H83" s="4">
        <f>SUMIF(J13:J82,"4",I13:I82)</f>
        <v>0</v>
      </c>
      <c r="I83" s="4">
        <f>SUMIF(J13:J82,"5",I13:I82)</f>
        <v>0</v>
      </c>
      <c r="K83" s="4">
        <f>SUMIF(J13:J82,"3",K13:K82)</f>
        <v>0</v>
      </c>
      <c r="L83" s="4">
        <f>SUMIF(J13:J82,"3",L13:L82)</f>
        <v>0</v>
      </c>
      <c r="M83" s="4">
        <f>SUMIF(J13:J82,"3",M13:M82)</f>
        <v>0</v>
      </c>
      <c r="N83" s="4">
        <f>SUMIF(J13:J82,"4",N13:N82)</f>
        <v>0</v>
      </c>
      <c r="O83" s="4">
        <f>SUMIF(J13:J82,"4",O13:O82)</f>
        <v>0</v>
      </c>
      <c r="P83" s="4">
        <f>SUMIF(J13:J82,"4",P13:P82)</f>
        <v>0</v>
      </c>
      <c r="Q83" s="4">
        <f>SUMIF(J13:J82,"4",Q13:Q82)</f>
        <v>0</v>
      </c>
      <c r="R83" s="4">
        <f>SUMIF(J13:J82,"4",R13:R82)</f>
        <v>0</v>
      </c>
      <c r="S83" s="4">
        <f>SUMIF(J13:J82,"4",S13:S82)</f>
        <v>0</v>
      </c>
    </row>
    <row r="84" spans="1:19" hidden="1" x14ac:dyDescent="0.25">
      <c r="B84" s="37" t="s">
        <v>155</v>
      </c>
    </row>
    <row r="85" spans="1:19" hidden="1" x14ac:dyDescent="0.25">
      <c r="B85" s="37" t="s">
        <v>156</v>
      </c>
      <c r="G85" s="4">
        <f>$K$83*1</f>
        <v>0</v>
      </c>
    </row>
    <row r="86" spans="1:19" hidden="1" x14ac:dyDescent="0.25">
      <c r="B86" s="37" t="s">
        <v>157</v>
      </c>
      <c r="G86" s="4">
        <f>$L$83*1</f>
        <v>0</v>
      </c>
    </row>
    <row r="87" spans="1:19" hidden="1" x14ac:dyDescent="0.25">
      <c r="B87" s="37" t="s">
        <v>158</v>
      </c>
      <c r="G87" s="4">
        <f>G83-G85-G86</f>
        <v>0</v>
      </c>
    </row>
    <row r="88" spans="1:19" hidden="1" x14ac:dyDescent="0.25">
      <c r="B88" s="37" t="s">
        <v>159</v>
      </c>
      <c r="E88" s="4">
        <f>IF("G"="Nu",0*1,0)</f>
        <v>0</v>
      </c>
      <c r="I88" s="4">
        <f>E88</f>
        <v>0</v>
      </c>
    </row>
    <row r="89" spans="1:19" hidden="1" x14ac:dyDescent="0.25">
      <c r="B89" s="37" t="s">
        <v>160</v>
      </c>
      <c r="D89" s="38" t="str">
        <f>CONCATENATE(TEXT(0,REPLACE("#.####",2,1,"."))," x")</f>
        <v>. x</v>
      </c>
      <c r="E89" s="4">
        <f>IF("G"="Nu",0*1,0)</f>
        <v>0</v>
      </c>
      <c r="I89" s="4">
        <f>E89*0</f>
        <v>0</v>
      </c>
    </row>
    <row r="90" spans="1:19" x14ac:dyDescent="0.25">
      <c r="B90" s="37" t="s">
        <v>161</v>
      </c>
      <c r="E90" s="4">
        <f>0</f>
        <v>0</v>
      </c>
      <c r="F90" s="4">
        <f>0</f>
        <v>0</v>
      </c>
      <c r="G90" s="4">
        <f>0</f>
        <v>0</v>
      </c>
      <c r="H90" s="4">
        <f>IF(H83=0,1,H101/H83)</f>
        <v>1</v>
      </c>
    </row>
    <row r="91" spans="1:19" x14ac:dyDescent="0.25">
      <c r="B91" s="39" t="s">
        <v>162</v>
      </c>
      <c r="C91" s="40"/>
      <c r="D91" s="41"/>
      <c r="E91" s="42"/>
      <c r="F91" s="42"/>
      <c r="G91" s="43"/>
      <c r="H91" s="32"/>
      <c r="I91" s="44"/>
    </row>
    <row r="92" spans="1:19" hidden="1" x14ac:dyDescent="0.25">
      <c r="B92" s="45" t="str">
        <f>CONCATENATE("  ","Impozit manopera        ")</f>
        <v xml:space="preserve">  Impozit manopera        </v>
      </c>
      <c r="D92" s="38">
        <f>0</f>
        <v>0</v>
      </c>
      <c r="F92" s="4">
        <f>F83*F90*D92</f>
        <v>0</v>
      </c>
      <c r="I92" s="46">
        <f t="shared" ref="I92:I99" si="0">F92</f>
        <v>0</v>
      </c>
    </row>
    <row r="93" spans="1:19" x14ac:dyDescent="0.25">
      <c r="B93" s="45" t="str">
        <f>CONCATENATE("  ","C.A.S.                  ")</f>
        <v xml:space="preserve">  C.A.S.                  </v>
      </c>
      <c r="D93" s="38">
        <f>0</f>
        <v>0</v>
      </c>
      <c r="F93" s="4">
        <f>(F83*F90+F92)*D93</f>
        <v>0</v>
      </c>
      <c r="I93" s="4">
        <f t="shared" si="0"/>
        <v>0</v>
      </c>
    </row>
    <row r="94" spans="1:19" x14ac:dyDescent="0.25">
      <c r="B94" s="45" t="str">
        <f>CONCATENATE("  ","C.A.S.S.                ")</f>
        <v xml:space="preserve">  C.A.S.S.                </v>
      </c>
      <c r="D94" s="38">
        <f>0</f>
        <v>0</v>
      </c>
      <c r="F94" s="4">
        <f>(F83*F90+F92)*D94</f>
        <v>0</v>
      </c>
      <c r="I94" s="4">
        <f t="shared" si="0"/>
        <v>0</v>
      </c>
    </row>
    <row r="95" spans="1:19" x14ac:dyDescent="0.25">
      <c r="B95" s="45" t="str">
        <f>CONCATENATE("  ","Aj.somaj                ")</f>
        <v xml:space="preserve">  Aj.somaj                </v>
      </c>
      <c r="D95" s="38">
        <f>0</f>
        <v>0</v>
      </c>
      <c r="F95" s="4">
        <f>(F83*F90+F92)*D95</f>
        <v>0</v>
      </c>
      <c r="I95" s="4">
        <f t="shared" si="0"/>
        <v>0</v>
      </c>
    </row>
    <row r="96" spans="1:19" x14ac:dyDescent="0.25">
      <c r="B96" s="45" t="str">
        <f>CONCATENATE("  ","Acc. munca, boli profes.")</f>
        <v xml:space="preserve">  Acc. munca, boli profes.</v>
      </c>
      <c r="D96" s="38">
        <f>0</f>
        <v>0</v>
      </c>
      <c r="F96" s="4">
        <f>(F83*F90+F92)*D96</f>
        <v>0</v>
      </c>
      <c r="I96" s="4">
        <f t="shared" si="0"/>
        <v>0</v>
      </c>
    </row>
    <row r="97" spans="1:9" x14ac:dyDescent="0.25">
      <c r="B97" s="45" t="str">
        <f>CONCATENATE("  ","Contr.Concedii Medicale ")</f>
        <v xml:space="preserve">  Contr.Concedii Medicale </v>
      </c>
      <c r="D97" s="38">
        <f>0</f>
        <v>0</v>
      </c>
      <c r="F97" s="4">
        <f>(F83*F90+F92)*D97</f>
        <v>0</v>
      </c>
      <c r="I97" s="4">
        <f t="shared" si="0"/>
        <v>0</v>
      </c>
    </row>
    <row r="98" spans="1:9" x14ac:dyDescent="0.25">
      <c r="B98" s="45" t="str">
        <f>CONCATENATE("  ","Comision ITM            ")</f>
        <v xml:space="preserve">  Comision ITM            </v>
      </c>
      <c r="D98" s="38">
        <f>0</f>
        <v>0</v>
      </c>
      <c r="F98" s="4">
        <f>(F83*F90+F92)*D98</f>
        <v>0</v>
      </c>
      <c r="I98" s="4">
        <f t="shared" si="0"/>
        <v>0</v>
      </c>
    </row>
    <row r="99" spans="1:9" x14ac:dyDescent="0.25">
      <c r="B99" s="45" t="str">
        <f>CONCATENATE("  ","Fond garantare salarii  ")</f>
        <v xml:space="preserve">  Fond garantare salarii  </v>
      </c>
      <c r="D99" s="38">
        <f>0</f>
        <v>0</v>
      </c>
      <c r="F99" s="4">
        <f>(F83*F90+F92)*D99</f>
        <v>0</v>
      </c>
      <c r="I99" s="4">
        <f t="shared" si="0"/>
        <v>0</v>
      </c>
    </row>
    <row r="100" spans="1:9" hidden="1" x14ac:dyDescent="0.25">
      <c r="B100" s="45" t="str">
        <f>CONCATENATE("  ","Chelt.tr.aprov.,depozit.")</f>
        <v xml:space="preserve">  Chelt.tr.aprov.,depozit.</v>
      </c>
      <c r="D100" s="38">
        <f>0</f>
        <v>0</v>
      </c>
      <c r="E100" s="4">
        <f>(E83+I88+I89)*E90*D100</f>
        <v>0</v>
      </c>
      <c r="I100" s="4">
        <f>E100</f>
        <v>0</v>
      </c>
    </row>
    <row r="101" spans="1:9" x14ac:dyDescent="0.25">
      <c r="B101" s="39" t="s">
        <v>163</v>
      </c>
      <c r="C101" s="40"/>
      <c r="D101" s="41"/>
      <c r="E101" s="44">
        <f>(E83+I88+I89)*E90+E100</f>
        <v>0</v>
      </c>
      <c r="F101" s="44">
        <f>F83*F90+F92+F93+F94+F95+F96+F97+F98+F99</f>
        <v>0</v>
      </c>
      <c r="G101" s="44">
        <f>G83*G90</f>
        <v>0</v>
      </c>
      <c r="H101" s="44">
        <f>($N$83*0+$O$83*0+$P$83*0)*1</f>
        <v>0</v>
      </c>
      <c r="I101" s="44">
        <f>SUM(E101:H101)</f>
        <v>0</v>
      </c>
    </row>
    <row r="102" spans="1:9" x14ac:dyDescent="0.25">
      <c r="B102" s="39" t="s">
        <v>164</v>
      </c>
      <c r="C102" s="40"/>
      <c r="D102" s="47">
        <f>0</f>
        <v>0</v>
      </c>
      <c r="E102" s="42" t="s">
        <v>165</v>
      </c>
      <c r="F102" s="42"/>
      <c r="G102" s="43"/>
      <c r="H102" s="32"/>
      <c r="I102" s="44">
        <f>I101*D102</f>
        <v>0</v>
      </c>
    </row>
    <row r="103" spans="1:9" x14ac:dyDescent="0.25">
      <c r="B103" s="39" t="s">
        <v>166</v>
      </c>
      <c r="C103" s="40"/>
      <c r="D103" s="47">
        <f>0</f>
        <v>0</v>
      </c>
      <c r="E103" s="42" t="s">
        <v>167</v>
      </c>
      <c r="F103" s="42"/>
      <c r="G103" s="43"/>
      <c r="H103" s="32"/>
      <c r="I103" s="44">
        <f>(I101+I102)*D103</f>
        <v>0</v>
      </c>
    </row>
    <row r="104" spans="1:9" hidden="1" x14ac:dyDescent="0.25">
      <c r="B104" s="37" t="s">
        <v>159</v>
      </c>
      <c r="D104" s="42" t="str">
        <f>CONCATENATE(TEXT(0,REPLACE("#.####",2,1,"."))," x")</f>
        <v>. x</v>
      </c>
      <c r="E104" s="4">
        <f>IF("G"="Nu",0*1,0)</f>
        <v>0</v>
      </c>
      <c r="I104" s="4">
        <f>E104*0</f>
        <v>0</v>
      </c>
    </row>
    <row r="105" spans="1:9" hidden="1" x14ac:dyDescent="0.25">
      <c r="B105" s="37" t="s">
        <v>160</v>
      </c>
      <c r="D105" s="38" t="str">
        <f>CONCATENATE(TEXT(0,REPLACE("#.####",2,1,"."))," x ",TEXT(0,REPLACE("#.####",2,1,"."))," x")</f>
        <v>. x . x</v>
      </c>
      <c r="E105" s="4">
        <f>IF("G"="Nu",0*1,0)</f>
        <v>0</v>
      </c>
      <c r="I105" s="4">
        <f>E105*0*0</f>
        <v>0</v>
      </c>
    </row>
    <row r="106" spans="1:9" x14ac:dyDescent="0.25">
      <c r="B106" s="39" t="s">
        <v>168</v>
      </c>
      <c r="C106" s="40"/>
      <c r="D106" s="49" t="s">
        <v>169</v>
      </c>
      <c r="E106" s="42"/>
      <c r="F106" s="42"/>
      <c r="G106" s="43"/>
      <c r="H106" s="32"/>
      <c r="I106" s="44">
        <f>I101+I102+I103+I104+I105</f>
        <v>0</v>
      </c>
    </row>
    <row r="107" spans="1:9" x14ac:dyDescent="0.25">
      <c r="B107" s="48"/>
      <c r="C107" s="40"/>
      <c r="D107" s="41"/>
      <c r="E107" s="42"/>
      <c r="F107" s="42"/>
      <c r="G107" s="43"/>
      <c r="H107" s="32"/>
      <c r="I107" s="44"/>
    </row>
    <row r="109" spans="1:9" x14ac:dyDescent="0.25">
      <c r="A109" s="51" t="s">
        <v>1699</v>
      </c>
    </row>
    <row r="110" spans="1:9" x14ac:dyDescent="0.25">
      <c r="A110" s="51" t="s">
        <v>1700</v>
      </c>
    </row>
  </sheetData>
  <mergeCells count="33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60:G61"/>
    <mergeCell ref="A32:G32"/>
    <mergeCell ref="A35:G36"/>
    <mergeCell ref="A37:G37"/>
    <mergeCell ref="A40:G41"/>
    <mergeCell ref="A42:G42"/>
    <mergeCell ref="A45:G46"/>
    <mergeCell ref="A47:G47"/>
    <mergeCell ref="A50:G51"/>
    <mergeCell ref="A52:G52"/>
    <mergeCell ref="A55:G56"/>
    <mergeCell ref="A57:G57"/>
    <mergeCell ref="A77:G77"/>
    <mergeCell ref="A80:G81"/>
    <mergeCell ref="A82:G82"/>
    <mergeCell ref="A62:G62"/>
    <mergeCell ref="A65:G66"/>
    <mergeCell ref="A67:G67"/>
    <mergeCell ref="A70:G71"/>
    <mergeCell ref="A72:G72"/>
    <mergeCell ref="A75:G7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7" max="16383" man="1"/>
    <brk id="10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75"/>
  <sheetViews>
    <sheetView topLeftCell="A12" workbookViewId="0">
      <selection activeCell="T72" sqref="T72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0" t="s">
        <v>0</v>
      </c>
      <c r="B1" s="55"/>
      <c r="C1" s="55"/>
      <c r="D1" s="55"/>
      <c r="J1">
        <v>1</v>
      </c>
    </row>
    <row r="2" spans="1:10" x14ac:dyDescent="0.25">
      <c r="A2" s="61" t="s">
        <v>1</v>
      </c>
      <c r="B2" s="55"/>
      <c r="C2" s="55"/>
      <c r="D2" s="55"/>
      <c r="E2" s="55"/>
      <c r="F2" s="55"/>
      <c r="G2" s="55"/>
      <c r="H2" s="55"/>
      <c r="I2" s="55"/>
    </row>
    <row r="3" spans="1:10" x14ac:dyDescent="0.25">
      <c r="A3" s="8" t="s">
        <v>2</v>
      </c>
    </row>
    <row r="4" spans="1:10" ht="43.5" customHeight="1" x14ac:dyDescent="0.25">
      <c r="A4" s="62" t="s">
        <v>3</v>
      </c>
      <c r="B4" s="55"/>
      <c r="C4" s="55"/>
      <c r="D4" s="55"/>
      <c r="E4" s="55"/>
      <c r="F4" s="55"/>
      <c r="G4" s="55"/>
      <c r="H4" s="55"/>
      <c r="I4" s="55"/>
    </row>
    <row r="5" spans="1:10" x14ac:dyDescent="0.25">
      <c r="A5" s="61" t="s">
        <v>4</v>
      </c>
      <c r="B5" s="55"/>
      <c r="C5" s="55"/>
      <c r="D5" s="55"/>
      <c r="E5" s="55"/>
      <c r="F5" s="55"/>
      <c r="G5" s="55"/>
      <c r="H5" s="55"/>
      <c r="I5" s="55"/>
    </row>
    <row r="6" spans="1:10" ht="15.75" thickBot="1" x14ac:dyDescent="0.3">
      <c r="A6" s="61" t="s">
        <v>572</v>
      </c>
      <c r="B6" s="55"/>
      <c r="C6" s="55"/>
      <c r="D6" s="55"/>
      <c r="E6" s="55"/>
      <c r="F6" s="55"/>
      <c r="G6" s="55"/>
      <c r="H6" s="55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573</v>
      </c>
      <c r="D13" s="26" t="s">
        <v>76</v>
      </c>
      <c r="E13" s="27"/>
      <c r="F13" s="27"/>
      <c r="G13" s="28">
        <v>1</v>
      </c>
      <c r="H13" s="29"/>
      <c r="I13" s="30"/>
    </row>
    <row r="14" spans="1:10" x14ac:dyDescent="0.25">
      <c r="D14" s="31" t="str">
        <f>SUBSTITUTE("Sp.mat: -100.00%",".",IF(VALUE("1.2")=1.2,".",","),2)</f>
        <v>Sp.mat: -100.00%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4" t="s">
        <v>574</v>
      </c>
      <c r="B15" s="55"/>
      <c r="C15" s="55"/>
      <c r="D15" s="55"/>
      <c r="E15" s="55"/>
      <c r="F15" s="55"/>
      <c r="G15" s="55"/>
    </row>
    <row r="16" spans="1:10" x14ac:dyDescent="0.25">
      <c r="A16" s="55"/>
      <c r="B16" s="55"/>
      <c r="C16" s="55"/>
      <c r="D16" s="55"/>
      <c r="E16" s="55"/>
      <c r="F16" s="55"/>
      <c r="G16" s="55"/>
    </row>
    <row r="17" spans="1:9" x14ac:dyDescent="0.25">
      <c r="A17" s="52" t="s">
        <v>575</v>
      </c>
      <c r="B17" s="53"/>
      <c r="C17" s="53"/>
      <c r="D17" s="53"/>
      <c r="E17" s="53"/>
      <c r="F17" s="53"/>
      <c r="G17" s="53"/>
      <c r="H17" s="33"/>
      <c r="I17" s="34"/>
    </row>
    <row r="18" spans="1:9" x14ac:dyDescent="0.25">
      <c r="B18" s="2">
        <v>2</v>
      </c>
      <c r="C18" s="3" t="s">
        <v>576</v>
      </c>
      <c r="D18" s="5" t="s">
        <v>76</v>
      </c>
      <c r="G18" s="6">
        <v>1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4" t="s">
        <v>577</v>
      </c>
      <c r="B20" s="55"/>
      <c r="C20" s="55"/>
      <c r="D20" s="55"/>
      <c r="E20" s="55"/>
      <c r="F20" s="55"/>
      <c r="G20" s="55"/>
    </row>
    <row r="21" spans="1:9" x14ac:dyDescent="0.25">
      <c r="A21" s="55"/>
      <c r="B21" s="55"/>
      <c r="C21" s="55"/>
      <c r="D21" s="55"/>
      <c r="E21" s="55"/>
      <c r="F21" s="55"/>
      <c r="G21" s="55"/>
    </row>
    <row r="22" spans="1:9" x14ac:dyDescent="0.25">
      <c r="A22" s="52" t="s">
        <v>27</v>
      </c>
      <c r="B22" s="53"/>
      <c r="C22" s="53"/>
      <c r="D22" s="53"/>
      <c r="E22" s="53"/>
      <c r="F22" s="53"/>
      <c r="G22" s="53"/>
      <c r="H22" s="33"/>
      <c r="I22" s="34"/>
    </row>
    <row r="23" spans="1:9" x14ac:dyDescent="0.25">
      <c r="B23" s="2">
        <v>3</v>
      </c>
      <c r="C23" s="3" t="s">
        <v>578</v>
      </c>
      <c r="D23" s="5" t="s">
        <v>76</v>
      </c>
      <c r="G23" s="6">
        <v>1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4" t="s">
        <v>579</v>
      </c>
      <c r="B25" s="55"/>
      <c r="C25" s="55"/>
      <c r="D25" s="55"/>
      <c r="E25" s="55"/>
      <c r="F25" s="55"/>
      <c r="G25" s="55"/>
    </row>
    <row r="26" spans="1:9" x14ac:dyDescent="0.25">
      <c r="A26" s="55"/>
      <c r="B26" s="55"/>
      <c r="C26" s="55"/>
      <c r="D26" s="55"/>
      <c r="E26" s="55"/>
      <c r="F26" s="55"/>
      <c r="G26" s="55"/>
    </row>
    <row r="27" spans="1:9" x14ac:dyDescent="0.25">
      <c r="A27" s="52" t="s">
        <v>195</v>
      </c>
      <c r="B27" s="53"/>
      <c r="C27" s="53"/>
      <c r="D27" s="53"/>
      <c r="E27" s="53"/>
      <c r="F27" s="53"/>
      <c r="G27" s="53"/>
      <c r="H27" s="33"/>
      <c r="I27" s="34"/>
    </row>
    <row r="28" spans="1:9" x14ac:dyDescent="0.25">
      <c r="B28" s="2">
        <v>4</v>
      </c>
      <c r="C28" s="3" t="s">
        <v>580</v>
      </c>
      <c r="D28" s="5" t="s">
        <v>556</v>
      </c>
      <c r="G28" s="6">
        <v>1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4" t="s">
        <v>581</v>
      </c>
      <c r="B30" s="55"/>
      <c r="C30" s="55"/>
      <c r="D30" s="55"/>
      <c r="E30" s="55"/>
      <c r="F30" s="55"/>
      <c r="G30" s="55"/>
    </row>
    <row r="31" spans="1:9" x14ac:dyDescent="0.25">
      <c r="A31" s="55"/>
      <c r="B31" s="55"/>
      <c r="C31" s="55"/>
      <c r="D31" s="55"/>
      <c r="E31" s="55"/>
      <c r="F31" s="55"/>
      <c r="G31" s="55"/>
    </row>
    <row r="32" spans="1:9" x14ac:dyDescent="0.25">
      <c r="A32" s="52" t="s">
        <v>27</v>
      </c>
      <c r="B32" s="53"/>
      <c r="C32" s="53"/>
      <c r="D32" s="53"/>
      <c r="E32" s="53"/>
      <c r="F32" s="53"/>
      <c r="G32" s="53"/>
      <c r="H32" s="33"/>
      <c r="I32" s="34"/>
    </row>
    <row r="33" spans="1:19" x14ac:dyDescent="0.25">
      <c r="B33" s="2">
        <v>5</v>
      </c>
      <c r="C33" s="3" t="s">
        <v>582</v>
      </c>
      <c r="D33" s="5" t="s">
        <v>556</v>
      </c>
      <c r="G33" s="6">
        <v>1</v>
      </c>
    </row>
    <row r="34" spans="1:1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19" x14ac:dyDescent="0.25">
      <c r="A35" s="54" t="s">
        <v>583</v>
      </c>
      <c r="B35" s="55"/>
      <c r="C35" s="55"/>
      <c r="D35" s="55"/>
      <c r="E35" s="55"/>
      <c r="F35" s="55"/>
      <c r="G35" s="55"/>
    </row>
    <row r="36" spans="1:19" x14ac:dyDescent="0.25">
      <c r="A36" s="55"/>
      <c r="B36" s="55"/>
      <c r="C36" s="55"/>
      <c r="D36" s="55"/>
      <c r="E36" s="55"/>
      <c r="F36" s="55"/>
      <c r="G36" s="55"/>
    </row>
    <row r="37" spans="1:19" x14ac:dyDescent="0.25">
      <c r="A37" s="52" t="s">
        <v>27</v>
      </c>
      <c r="B37" s="53"/>
      <c r="C37" s="53"/>
      <c r="D37" s="53"/>
      <c r="E37" s="53"/>
      <c r="F37" s="53"/>
      <c r="G37" s="53"/>
      <c r="H37" s="33"/>
      <c r="I37" s="34"/>
    </row>
    <row r="38" spans="1:19" x14ac:dyDescent="0.25">
      <c r="B38" s="2">
        <v>6</v>
      </c>
      <c r="C38" s="3" t="s">
        <v>584</v>
      </c>
      <c r="D38" s="5" t="s">
        <v>76</v>
      </c>
      <c r="G38" s="6">
        <v>1</v>
      </c>
    </row>
    <row r="39" spans="1:1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19" x14ac:dyDescent="0.25">
      <c r="A40" s="54" t="s">
        <v>585</v>
      </c>
      <c r="B40" s="55"/>
      <c r="C40" s="55"/>
      <c r="D40" s="55"/>
      <c r="E40" s="55"/>
      <c r="F40" s="55"/>
      <c r="G40" s="55"/>
    </row>
    <row r="41" spans="1:19" x14ac:dyDescent="0.25">
      <c r="A41" s="55"/>
      <c r="B41" s="55"/>
      <c r="C41" s="55"/>
      <c r="D41" s="55"/>
      <c r="E41" s="55"/>
      <c r="F41" s="55"/>
      <c r="G41" s="55"/>
    </row>
    <row r="42" spans="1:19" x14ac:dyDescent="0.25">
      <c r="A42" s="52" t="s">
        <v>27</v>
      </c>
      <c r="B42" s="53"/>
      <c r="C42" s="53"/>
      <c r="D42" s="53"/>
      <c r="E42" s="53"/>
      <c r="F42" s="53"/>
      <c r="G42" s="53"/>
      <c r="H42" s="33"/>
      <c r="I42" s="34"/>
    </row>
    <row r="43" spans="1:19" x14ac:dyDescent="0.25">
      <c r="B43" s="2">
        <v>7</v>
      </c>
      <c r="C43" s="3" t="s">
        <v>570</v>
      </c>
      <c r="D43" s="5" t="s">
        <v>144</v>
      </c>
      <c r="G43" s="6">
        <v>0.7</v>
      </c>
    </row>
    <row r="44" spans="1:1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19" x14ac:dyDescent="0.25">
      <c r="A45" s="54" t="s">
        <v>571</v>
      </c>
      <c r="B45" s="55"/>
      <c r="C45" s="55"/>
      <c r="D45" s="55"/>
      <c r="E45" s="55"/>
      <c r="F45" s="55"/>
      <c r="G45" s="55"/>
    </row>
    <row r="46" spans="1:19" x14ac:dyDescent="0.25">
      <c r="A46" s="55"/>
      <c r="B46" s="55"/>
      <c r="C46" s="55"/>
      <c r="D46" s="55"/>
      <c r="E46" s="55"/>
      <c r="F46" s="55"/>
      <c r="G46" s="55"/>
    </row>
    <row r="47" spans="1:19" x14ac:dyDescent="0.25">
      <c r="A47" s="52" t="s">
        <v>27</v>
      </c>
      <c r="B47" s="53"/>
      <c r="C47" s="53"/>
      <c r="D47" s="53"/>
      <c r="E47" s="53"/>
      <c r="F47" s="53"/>
      <c r="G47" s="53"/>
      <c r="H47" s="33"/>
      <c r="I47" s="34"/>
    </row>
    <row r="48" spans="1:19" x14ac:dyDescent="0.25">
      <c r="B48" s="37" t="s">
        <v>154</v>
      </c>
      <c r="E48" s="4">
        <f>SUMIF(J13:J47,"1",I13:I47)</f>
        <v>0</v>
      </c>
      <c r="F48" s="4">
        <f>SUMIF(J13:J47,"2",I13:I47)</f>
        <v>0</v>
      </c>
      <c r="G48" s="4">
        <f>SUMIF(J13:J47,"3",I13:I47)</f>
        <v>0</v>
      </c>
      <c r="H48" s="4">
        <f>SUMIF(J13:J47,"4",I13:I47)</f>
        <v>0</v>
      </c>
      <c r="I48" s="4">
        <f>SUMIF(J13:J47,"5",I13:I47)</f>
        <v>0</v>
      </c>
      <c r="K48" s="4">
        <f>SUMIF(J13:J47,"3",K13:K47)</f>
        <v>0</v>
      </c>
      <c r="L48" s="4">
        <f>SUMIF(J13:J47,"3",L13:L47)</f>
        <v>0</v>
      </c>
      <c r="M48" s="4">
        <f>SUMIF(J13:J47,"3",M13:M47)</f>
        <v>0</v>
      </c>
      <c r="N48" s="4">
        <f>SUMIF(J13:J47,"4",N13:N47)</f>
        <v>0</v>
      </c>
      <c r="O48" s="4">
        <f>SUMIF(J13:J47,"4",O13:O47)</f>
        <v>0</v>
      </c>
      <c r="P48" s="4">
        <f>SUMIF(J13:J47,"4",P13:P47)</f>
        <v>0</v>
      </c>
      <c r="Q48" s="4">
        <f>SUMIF(J13:J47,"4",Q13:Q47)</f>
        <v>0</v>
      </c>
      <c r="R48" s="4">
        <f>SUMIF(J13:J47,"4",R13:R47)</f>
        <v>0</v>
      </c>
      <c r="S48" s="4">
        <f>SUMIF(J13:J47,"4",S13:S47)</f>
        <v>0</v>
      </c>
    </row>
    <row r="49" spans="2:9" hidden="1" x14ac:dyDescent="0.25">
      <c r="B49" s="37" t="s">
        <v>155</v>
      </c>
    </row>
    <row r="50" spans="2:9" hidden="1" x14ac:dyDescent="0.25">
      <c r="B50" s="37" t="s">
        <v>156</v>
      </c>
      <c r="G50" s="4">
        <f>$K$48*1</f>
        <v>0</v>
      </c>
    </row>
    <row r="51" spans="2:9" hidden="1" x14ac:dyDescent="0.25">
      <c r="B51" s="37" t="s">
        <v>157</v>
      </c>
      <c r="G51" s="4">
        <f>$L$48*1</f>
        <v>0</v>
      </c>
    </row>
    <row r="52" spans="2:9" hidden="1" x14ac:dyDescent="0.25">
      <c r="B52" s="37" t="s">
        <v>158</v>
      </c>
      <c r="G52" s="4">
        <f>G48-G50-G51</f>
        <v>0</v>
      </c>
    </row>
    <row r="53" spans="2:9" hidden="1" x14ac:dyDescent="0.25">
      <c r="B53" s="37" t="s">
        <v>159</v>
      </c>
      <c r="E53" s="4">
        <f>IF("G"="Nu",0*1,0)</f>
        <v>0</v>
      </c>
      <c r="I53" s="4">
        <f>E53</f>
        <v>0</v>
      </c>
    </row>
    <row r="54" spans="2:9" hidden="1" x14ac:dyDescent="0.25">
      <c r="B54" s="37" t="s">
        <v>160</v>
      </c>
      <c r="D54" s="38" t="str">
        <f>CONCATENATE(TEXT(0,REPLACE("#.####",2,1,"."))," x")</f>
        <v>. x</v>
      </c>
      <c r="E54" s="4">
        <f>IF("G"="Nu",0*1,0)</f>
        <v>0</v>
      </c>
      <c r="I54" s="4">
        <f>E54*0</f>
        <v>0</v>
      </c>
    </row>
    <row r="55" spans="2:9" x14ac:dyDescent="0.25">
      <c r="B55" s="37" t="s">
        <v>161</v>
      </c>
      <c r="E55" s="4">
        <f>0</f>
        <v>0</v>
      </c>
      <c r="F55" s="4">
        <f>0</f>
        <v>0</v>
      </c>
      <c r="G55" s="4">
        <f>0</f>
        <v>0</v>
      </c>
      <c r="H55" s="4">
        <f>IF(H48=0,1,H66/H48)</f>
        <v>1</v>
      </c>
    </row>
    <row r="56" spans="2:9" x14ac:dyDescent="0.25">
      <c r="B56" s="39" t="s">
        <v>162</v>
      </c>
      <c r="C56" s="40"/>
      <c r="D56" s="41"/>
      <c r="E56" s="42"/>
      <c r="F56" s="42"/>
      <c r="G56" s="43"/>
      <c r="H56" s="32"/>
      <c r="I56" s="44"/>
    </row>
    <row r="57" spans="2:9" hidden="1" x14ac:dyDescent="0.25">
      <c r="B57" s="45" t="str">
        <f>CONCATENATE("  ","Impozit manopera        ")</f>
        <v xml:space="preserve">  Impozit manopera        </v>
      </c>
      <c r="D57" s="38">
        <f>0</f>
        <v>0</v>
      </c>
      <c r="F57" s="4">
        <f>F48*F55*D57</f>
        <v>0</v>
      </c>
      <c r="I57" s="46">
        <f t="shared" ref="I57:I64" si="0">F57</f>
        <v>0</v>
      </c>
    </row>
    <row r="58" spans="2:9" x14ac:dyDescent="0.25">
      <c r="B58" s="45" t="str">
        <f>CONCATENATE("  ","C.A.S.                  ")</f>
        <v xml:space="preserve">  C.A.S.                  </v>
      </c>
      <c r="D58" s="38">
        <f>0</f>
        <v>0</v>
      </c>
      <c r="F58" s="4">
        <f>(F48*F55+F57)*D58</f>
        <v>0</v>
      </c>
      <c r="I58" s="4">
        <f t="shared" si="0"/>
        <v>0</v>
      </c>
    </row>
    <row r="59" spans="2:9" x14ac:dyDescent="0.25">
      <c r="B59" s="45" t="str">
        <f>CONCATENATE("  ","C.A.S.S.                ")</f>
        <v xml:space="preserve">  C.A.S.S.                </v>
      </c>
      <c r="D59" s="38">
        <f>0</f>
        <v>0</v>
      </c>
      <c r="F59" s="4">
        <f>(F48*F55+F57)*D59</f>
        <v>0</v>
      </c>
      <c r="I59" s="4">
        <f t="shared" si="0"/>
        <v>0</v>
      </c>
    </row>
    <row r="60" spans="2:9" x14ac:dyDescent="0.25">
      <c r="B60" s="45" t="str">
        <f>CONCATENATE("  ","Aj.somaj                ")</f>
        <v xml:space="preserve">  Aj.somaj                </v>
      </c>
      <c r="D60" s="38">
        <f>0</f>
        <v>0</v>
      </c>
      <c r="F60" s="4">
        <f>(F48*F55+F57)*D60</f>
        <v>0</v>
      </c>
      <c r="I60" s="4">
        <f t="shared" si="0"/>
        <v>0</v>
      </c>
    </row>
    <row r="61" spans="2:9" x14ac:dyDescent="0.25">
      <c r="B61" s="45" t="str">
        <f>CONCATENATE("  ","Acc. munca, boli profes.")</f>
        <v xml:space="preserve">  Acc. munca, boli profes.</v>
      </c>
      <c r="D61" s="38">
        <f>0</f>
        <v>0</v>
      </c>
      <c r="F61" s="4">
        <f>(F48*F55+F57)*D61</f>
        <v>0</v>
      </c>
      <c r="I61" s="4">
        <f t="shared" si="0"/>
        <v>0</v>
      </c>
    </row>
    <row r="62" spans="2:9" x14ac:dyDescent="0.25">
      <c r="B62" s="45" t="str">
        <f>CONCATENATE("  ","Contr.Concedii Medicale ")</f>
        <v xml:space="preserve">  Contr.Concedii Medicale </v>
      </c>
      <c r="D62" s="38">
        <f>0</f>
        <v>0</v>
      </c>
      <c r="F62" s="4">
        <f>(F48*F55+F57)*D62</f>
        <v>0</v>
      </c>
      <c r="I62" s="4">
        <f t="shared" si="0"/>
        <v>0</v>
      </c>
    </row>
    <row r="63" spans="2:9" x14ac:dyDescent="0.25">
      <c r="B63" s="45" t="str">
        <f>CONCATENATE("  ","Comision ITM            ")</f>
        <v xml:space="preserve">  Comision ITM            </v>
      </c>
      <c r="D63" s="38">
        <f>0</f>
        <v>0</v>
      </c>
      <c r="F63" s="4">
        <f>(F48*F55+F57)*D63</f>
        <v>0</v>
      </c>
      <c r="I63" s="4">
        <f t="shared" si="0"/>
        <v>0</v>
      </c>
    </row>
    <row r="64" spans="2:9" x14ac:dyDescent="0.25">
      <c r="B64" s="45" t="str">
        <f>CONCATENATE("  ","Fond garantare salarii  ")</f>
        <v xml:space="preserve">  Fond garantare salarii  </v>
      </c>
      <c r="D64" s="38">
        <f>0</f>
        <v>0</v>
      </c>
      <c r="F64" s="4">
        <f>(F48*F55+F57)*D64</f>
        <v>0</v>
      </c>
      <c r="I64" s="4">
        <f t="shared" si="0"/>
        <v>0</v>
      </c>
    </row>
    <row r="65" spans="1:9" hidden="1" x14ac:dyDescent="0.25">
      <c r="B65" s="45" t="str">
        <f>CONCATENATE("  ","Chelt.tr.aprov.,depozit.")</f>
        <v xml:space="preserve">  Chelt.tr.aprov.,depozit.</v>
      </c>
      <c r="D65" s="38">
        <f>0</f>
        <v>0</v>
      </c>
      <c r="E65" s="4">
        <f>(E48+I53+I54)*E55*D65</f>
        <v>0</v>
      </c>
      <c r="I65" s="4">
        <f>E65</f>
        <v>0</v>
      </c>
    </row>
    <row r="66" spans="1:9" x14ac:dyDescent="0.25">
      <c r="B66" s="39" t="s">
        <v>163</v>
      </c>
      <c r="C66" s="40"/>
      <c r="D66" s="41"/>
      <c r="E66" s="44">
        <f>(E48+I53+I54)*E55+E65</f>
        <v>0</v>
      </c>
      <c r="F66" s="44">
        <f>F48*F55+F57+F58+F59+F60+F61+F62+F63+F64</f>
        <v>0</v>
      </c>
      <c r="G66" s="44">
        <f>G48*G55</f>
        <v>0</v>
      </c>
      <c r="H66" s="44">
        <f>($N$48*0+$O$48*0+$P$48*0)*1</f>
        <v>0</v>
      </c>
      <c r="I66" s="44">
        <f>SUM(E66:H66)</f>
        <v>0</v>
      </c>
    </row>
    <row r="67" spans="1:9" x14ac:dyDescent="0.25">
      <c r="B67" s="39" t="s">
        <v>164</v>
      </c>
      <c r="C67" s="40"/>
      <c r="D67" s="47">
        <f>0</f>
        <v>0</v>
      </c>
      <c r="E67" s="42" t="s">
        <v>165</v>
      </c>
      <c r="F67" s="42"/>
      <c r="G67" s="43"/>
      <c r="H67" s="32"/>
      <c r="I67" s="44">
        <f>I66*D67</f>
        <v>0</v>
      </c>
    </row>
    <row r="68" spans="1:9" x14ac:dyDescent="0.25">
      <c r="B68" s="39" t="s">
        <v>166</v>
      </c>
      <c r="C68" s="40"/>
      <c r="D68" s="47">
        <f>0</f>
        <v>0</v>
      </c>
      <c r="E68" s="42" t="s">
        <v>167</v>
      </c>
      <c r="F68" s="42"/>
      <c r="G68" s="43"/>
      <c r="H68" s="32"/>
      <c r="I68" s="44">
        <f>(I66+I67)*D68</f>
        <v>0</v>
      </c>
    </row>
    <row r="69" spans="1:9" hidden="1" x14ac:dyDescent="0.25">
      <c r="B69" s="37" t="s">
        <v>159</v>
      </c>
      <c r="D69" s="42" t="str">
        <f>CONCATENATE(TEXT(0,REPLACE("#.####",2,1,"."))," x")</f>
        <v>. x</v>
      </c>
      <c r="E69" s="4">
        <f>IF("G"="Nu",0*1,0)</f>
        <v>0</v>
      </c>
      <c r="I69" s="4">
        <f>E69*0</f>
        <v>0</v>
      </c>
    </row>
    <row r="70" spans="1:9" hidden="1" x14ac:dyDescent="0.25">
      <c r="B70" s="37" t="s">
        <v>160</v>
      </c>
      <c r="D70" s="38" t="str">
        <f>CONCATENATE(TEXT(0,REPLACE("#.####",2,1,"."))," x ",TEXT(0,REPLACE("#.####",2,1,"."))," x")</f>
        <v>. x . x</v>
      </c>
      <c r="E70" s="4">
        <f>IF("G"="Nu",0*1,0)</f>
        <v>0</v>
      </c>
      <c r="I70" s="4">
        <f>E70*0*0</f>
        <v>0</v>
      </c>
    </row>
    <row r="71" spans="1:9" x14ac:dyDescent="0.25">
      <c r="B71" s="39" t="s">
        <v>168</v>
      </c>
      <c r="C71" s="40"/>
      <c r="D71" s="49" t="s">
        <v>169</v>
      </c>
      <c r="E71" s="42"/>
      <c r="F71" s="42"/>
      <c r="G71" s="43"/>
      <c r="H71" s="32"/>
      <c r="I71" s="44">
        <f>I66+I67+I68+I69+I70</f>
        <v>0</v>
      </c>
    </row>
    <row r="72" spans="1:9" x14ac:dyDescent="0.25">
      <c r="B72" s="48"/>
      <c r="C72" s="40"/>
      <c r="D72" s="41"/>
      <c r="E72" s="42"/>
      <c r="F72" s="42"/>
      <c r="G72" s="43"/>
      <c r="H72" s="32"/>
      <c r="I72" s="44"/>
    </row>
    <row r="74" spans="1:9" x14ac:dyDescent="0.25">
      <c r="A74" s="51" t="s">
        <v>1699</v>
      </c>
    </row>
    <row r="75" spans="1:9" x14ac:dyDescent="0.25">
      <c r="A75" s="51" t="s">
        <v>1700</v>
      </c>
    </row>
  </sheetData>
  <mergeCells count="19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47:G47"/>
    <mergeCell ref="A32:G32"/>
    <mergeCell ref="A35:G36"/>
    <mergeCell ref="A37:G37"/>
    <mergeCell ref="A40:G41"/>
    <mergeCell ref="A42:G42"/>
    <mergeCell ref="A45:G4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33</vt:i4>
      </vt:variant>
    </vt:vector>
  </HeadingPairs>
  <TitlesOfParts>
    <vt:vector size="66" baseType="lpstr">
      <vt:lpstr>O.OB01 D.CAT01</vt:lpstr>
      <vt:lpstr>O.OB01 D.CAT02</vt:lpstr>
      <vt:lpstr>O.OB01 D.CAT02_</vt:lpstr>
      <vt:lpstr> D.CAT02_</vt:lpstr>
      <vt:lpstr>O.OB01 D.CAT03</vt:lpstr>
      <vt:lpstr>O.OB01 D.CAT03_</vt:lpstr>
      <vt:lpstr> D.CAT03_</vt:lpstr>
      <vt:lpstr>O.OB01 D.CAT04</vt:lpstr>
      <vt:lpstr>O.OB01 D.CAT04_</vt:lpstr>
      <vt:lpstr> D.CAT04_</vt:lpstr>
      <vt:lpstr>O.OB01 D.CAT05</vt:lpstr>
      <vt:lpstr>O.OB01 D.CAT05_</vt:lpstr>
      <vt:lpstr> D.CAT05_</vt:lpstr>
      <vt:lpstr>O.OB01 D.CAT06</vt:lpstr>
      <vt:lpstr>O.OB01 D.CAT06_</vt:lpstr>
      <vt:lpstr> D.CAT06_</vt:lpstr>
      <vt:lpstr>O.OB01 D.CAT07</vt:lpstr>
      <vt:lpstr>O.OB01 D.CAT08</vt:lpstr>
      <vt:lpstr>O.OB01 D.CAT08_</vt:lpstr>
      <vt:lpstr> D.CAT08_</vt:lpstr>
      <vt:lpstr>O.OB01 D.CAT09</vt:lpstr>
      <vt:lpstr>O.OB01 D.CAT10</vt:lpstr>
      <vt:lpstr>O.OB01 D.CAT10_</vt:lpstr>
      <vt:lpstr> D.CAT10_</vt:lpstr>
      <vt:lpstr>O.OB01 D.CAT11</vt:lpstr>
      <vt:lpstr>O.OB01 D.CAT12</vt:lpstr>
      <vt:lpstr>O.OB01 D.CAT13</vt:lpstr>
      <vt:lpstr>O.OB01 D.CAT13_</vt:lpstr>
      <vt:lpstr> D.CAT13_</vt:lpstr>
      <vt:lpstr> D.CAT14_</vt:lpstr>
      <vt:lpstr> D.CAT15_</vt:lpstr>
      <vt:lpstr>O.OB01 D.CAT16_</vt:lpstr>
      <vt:lpstr> D.CAT16_</vt:lpstr>
      <vt:lpstr>' D.CAT02_'!Print_Titles</vt:lpstr>
      <vt:lpstr>' D.CAT03_'!Print_Titles</vt:lpstr>
      <vt:lpstr>' D.CAT04_'!Print_Titles</vt:lpstr>
      <vt:lpstr>' D.CAT05_'!Print_Titles</vt:lpstr>
      <vt:lpstr>' D.CAT06_'!Print_Titles</vt:lpstr>
      <vt:lpstr>' D.CAT08_'!Print_Titles</vt:lpstr>
      <vt:lpstr>' D.CAT10_'!Print_Titles</vt:lpstr>
      <vt:lpstr>' D.CAT13_'!Print_Titles</vt:lpstr>
      <vt:lpstr>' D.CAT14_'!Print_Titles</vt:lpstr>
      <vt:lpstr>' D.CAT15_'!Print_Titles</vt:lpstr>
      <vt:lpstr>' D.CAT16_'!Print_Titles</vt:lpstr>
      <vt:lpstr>'O.OB01 D.CAT01'!Print_Titles</vt:lpstr>
      <vt:lpstr>'O.OB01 D.CAT02'!Print_Titles</vt:lpstr>
      <vt:lpstr>'O.OB01 D.CAT02_'!Print_Titles</vt:lpstr>
      <vt:lpstr>'O.OB01 D.CAT03'!Print_Titles</vt:lpstr>
      <vt:lpstr>'O.OB01 D.CAT03_'!Print_Titles</vt:lpstr>
      <vt:lpstr>'O.OB01 D.CAT04'!Print_Titles</vt:lpstr>
      <vt:lpstr>'O.OB01 D.CAT04_'!Print_Titles</vt:lpstr>
      <vt:lpstr>'O.OB01 D.CAT05'!Print_Titles</vt:lpstr>
      <vt:lpstr>'O.OB01 D.CAT05_'!Print_Titles</vt:lpstr>
      <vt:lpstr>'O.OB01 D.CAT06'!Print_Titles</vt:lpstr>
      <vt:lpstr>'O.OB01 D.CAT06_'!Print_Titles</vt:lpstr>
      <vt:lpstr>'O.OB01 D.CAT07'!Print_Titles</vt:lpstr>
      <vt:lpstr>'O.OB01 D.CAT08'!Print_Titles</vt:lpstr>
      <vt:lpstr>'O.OB01 D.CAT08_'!Print_Titles</vt:lpstr>
      <vt:lpstr>'O.OB01 D.CAT09'!Print_Titles</vt:lpstr>
      <vt:lpstr>'O.OB01 D.CAT10'!Print_Titles</vt:lpstr>
      <vt:lpstr>'O.OB01 D.CAT10_'!Print_Titles</vt:lpstr>
      <vt:lpstr>'O.OB01 D.CAT11'!Print_Titles</vt:lpstr>
      <vt:lpstr>'O.OB01 D.CAT12'!Print_Titles</vt:lpstr>
      <vt:lpstr>'O.OB01 D.CAT13'!Print_Titles</vt:lpstr>
      <vt:lpstr>'O.OB01 D.CAT13_'!Print_Titles</vt:lpstr>
      <vt:lpstr>'O.OB01 D.CAT16_'!Print_Titles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2018-08-08T17:28:53Z</dcterms:created>
  <dcterms:modified xsi:type="dcterms:W3CDTF">2018-08-08T18:10:01Z</dcterms:modified>
</cp:coreProperties>
</file>